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96" firstSheet="2" activeTab="2"/>
  </bookViews>
  <sheets>
    <sheet name="封面" sheetId="1" state="hidden" r:id="rId1"/>
    <sheet name="目录" sheetId="2" state="hidden" r:id="rId2"/>
    <sheet name="01收支简表" sheetId="130" r:id="rId3"/>
    <sheet name="表2" sheetId="3" r:id="rId4"/>
    <sheet name="表3" sheetId="4" r:id="rId5"/>
    <sheet name="表4" sheetId="5" r:id="rId6"/>
    <sheet name="表5" sheetId="138" r:id="rId7"/>
    <sheet name="表6" sheetId="139" r:id="rId8"/>
    <sheet name="表7" sheetId="145" r:id="rId9"/>
    <sheet name="表8" sheetId="11" r:id="rId10"/>
    <sheet name="表9" sheetId="104" r:id="rId11"/>
    <sheet name="表10" sheetId="105" r:id="rId12"/>
    <sheet name="表11" sheetId="142" r:id="rId13"/>
    <sheet name="表12" sheetId="143" r:id="rId14"/>
    <sheet name="表13" sheetId="144" r:id="rId15"/>
    <sheet name="10" sheetId="123" state="hidden" r:id="rId16"/>
  </sheets>
  <externalReferences>
    <externalReference r:id="rId17"/>
    <externalReference r:id="rId18"/>
    <externalReference r:id="rId19"/>
  </externalReferences>
  <definedNames>
    <definedName name="_xlnm._FilterDatabase" localSheetId="2" hidden="1">'01收支简表'!$A$4:$K$48</definedName>
    <definedName name="_xlnm._FilterDatabase" localSheetId="3" hidden="1">表2!$A$4:$H$42</definedName>
    <definedName name="_xlnm._FilterDatabase" localSheetId="4" hidden="1">表3!$A$4:$H$41</definedName>
    <definedName name="_xlnm._FilterDatabase" localSheetId="5" hidden="1">表4!$A$3:$K$1331</definedName>
    <definedName name="_xlnm._FilterDatabase" localSheetId="8" hidden="1">表7!$A$4:$H$46</definedName>
    <definedName name="_xlnm._FilterDatabase" localSheetId="9" hidden="1">表8!$A$4:$I$272</definedName>
    <definedName name="_xlnm._FilterDatabase" localSheetId="10" hidden="1">表9!$A$4:$G$45</definedName>
    <definedName name="_xlnm._FilterDatabase" localSheetId="11" hidden="1">表10!$A$4:$G$29</definedName>
    <definedName name="_xlnm._FilterDatabase" localSheetId="12" hidden="1">表11!$A$3:$G$39</definedName>
    <definedName name="_xlnm._FilterDatabase" localSheetId="13" hidden="1">表12!$A$4:$G$23</definedName>
    <definedName name="_xlnm._FilterDatabase" localSheetId="14" hidden="1">表13!$A$4:$G$20</definedName>
    <definedName name="_xlnm._FilterDatabase" localSheetId="15" hidden="1">'10'!$A$4:$G$20</definedName>
    <definedName name="_lst_r_地方财政预算表2015年全省汇总_10_科目编码名称">[1]_ESList!$A$1:$A$27</definedName>
    <definedName name="_xlnm.Print_Area" localSheetId="3">表2!$B$1:$G$42</definedName>
    <definedName name="_xlnm.Print_Area" localSheetId="4">表3!$B$1:$G$41</definedName>
    <definedName name="_xlnm.Print_Area" localSheetId="2">'01收支简表'!$B$1:$J$42</definedName>
    <definedName name="_xlnm.Print_Area" localSheetId="5">表4!$B$1:$G$1330</definedName>
    <definedName name="_xlnm.Print_Area" localSheetId="9">表8!$B$1:$G$272</definedName>
    <definedName name="_xlnm.Print_Area" localSheetId="10">表9!$A$1:$F$43</definedName>
    <definedName name="_xlnm.Print_Area" localSheetId="11">表10!$A$1:$F$29</definedName>
    <definedName name="_xlnm.Print_Area" localSheetId="15">'10'!$A$1:$F$20</definedName>
    <definedName name="_xlnm.Print_Area" localSheetId="0">封面!$A$1:$D$7</definedName>
    <definedName name="_xlnm.Print_Area" localSheetId="1">目录!$A$1:$A$25</definedName>
    <definedName name="_xlnm.Print_Titles" localSheetId="3">表2!$1:$4</definedName>
    <definedName name="_xlnm.Print_Titles" localSheetId="4">表3!$1:$4</definedName>
    <definedName name="_xlnm.Print_Titles" localSheetId="2">'01收支简表'!$1:$4</definedName>
    <definedName name="_xlnm.Print_Titles" localSheetId="5">表4!$1:$3</definedName>
    <definedName name="_xlnm.Print_Titles" localSheetId="9">表8!$1:$4</definedName>
    <definedName name="_xlnm.Print_Titles" localSheetId="10">表9!$1:$4</definedName>
    <definedName name="_xlnm.Print_Titles" localSheetId="11">表10!$1:$4</definedName>
    <definedName name="_xlnm.Print_Titles" localSheetId="15">'10'!$1:$4</definedName>
    <definedName name="_xlnm.Print_Titles" localSheetId="1">目录!$1:$2</definedName>
    <definedName name="专项收入年初预算数" localSheetId="4">#REF!</definedName>
    <definedName name="专项收入年初预算数" localSheetId="5">#REF!</definedName>
    <definedName name="专项收入年初预算数" localSheetId="10">#REF!</definedName>
    <definedName name="专项收入年初预算数" localSheetId="11">#REF!</definedName>
    <definedName name="专项收入年初预算数" localSheetId="15">#REF!</definedName>
    <definedName name="专项收入年初预算数">#REF!</definedName>
    <definedName name="专项收入全年预计数" localSheetId="4">#REF!</definedName>
    <definedName name="专项收入全年预计数" localSheetId="5">#REF!</definedName>
    <definedName name="专项收入全年预计数" localSheetId="10">#REF!</definedName>
    <definedName name="专项收入全年预计数" localSheetId="11">#REF!</definedName>
    <definedName name="专项收入全年预计数" localSheetId="15">#REF!</definedName>
    <definedName name="专项收入全年预计数">#REF!</definedName>
    <definedName name="_xlnm.Print_Area" localSheetId="8">表7!$B$1:$G$60</definedName>
    <definedName name="_xlnm.Print_Area" localSheetId="6">表5!$D$1:$F$50</definedName>
    <definedName name="_xlnm.Print_Area" localSheetId="12">表11!$A$1:$F$39</definedName>
    <definedName name="_xlnm.Print_Area" localSheetId="13">表12!$A$1:$F$23</definedName>
    <definedName name="_xlnm.Print_Area" localSheetId="14">表13!$A$1:$F$20</definedName>
  </definedNames>
  <calcPr calcId="144525" fullPrecision="0"/>
</workbook>
</file>

<file path=xl/sharedStrings.xml><?xml version="1.0" encoding="utf-8"?>
<sst xmlns="http://schemas.openxmlformats.org/spreadsheetml/2006/main" count="3601" uniqueCount="3038">
  <si>
    <t>第十七届人大第一次    
    会议文件</t>
  </si>
  <si>
    <t>内部文件    注意保存</t>
  </si>
  <si>
    <t>通海县</t>
  </si>
  <si>
    <t xml:space="preserve">                                                                                                                                   </t>
  </si>
  <si>
    <t xml:space="preserve"> </t>
  </si>
  <si>
    <t>通海县财政局编制</t>
  </si>
  <si>
    <t>2022年01月14日</t>
  </si>
  <si>
    <t>目   录</t>
  </si>
  <si>
    <t>非打印区域（过程）</t>
  </si>
  <si>
    <t>2022年通海县一般公共预算收支简表（调整预算）</t>
  </si>
  <si>
    <t>表一</t>
  </si>
  <si>
    <t>单位：万元</t>
  </si>
  <si>
    <t>科目编码</t>
  </si>
  <si>
    <t>项目</t>
  </si>
  <si>
    <t>2021年决算数</t>
  </si>
  <si>
    <t>2022年</t>
  </si>
  <si>
    <t>打印</t>
  </si>
  <si>
    <t>预算数</t>
  </si>
  <si>
    <t>预算调整数</t>
  </si>
  <si>
    <t>101</t>
  </si>
  <si>
    <t>一、税收收入</t>
  </si>
  <si>
    <t>一般公共服务支出</t>
  </si>
  <si>
    <t>103</t>
  </si>
  <si>
    <t>二、非税收入</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</si>
  <si>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</si>
  <si>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</si>
  <si>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</si>
  <si>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</si>
  <si>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</si>
  <si>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</si>
  <si>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</si>
  <si>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</si>
  <si>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</si>
  <si>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</si>
  <si>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</si>
  <si>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</si>
  <si>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</si>
  <si>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</si>
  <si>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</si>
  <si>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</si>
  <si>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</si>
  <si>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</si>
  <si>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</si>
  <si>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</si>
  <si>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</si>
  <si>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</si>
  <si>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债务发行费支出</t>
  </si>
  <si>
    <t>其他支出</t>
  </si>
  <si>
    <t>一般公共预算收入</t>
  </si>
  <si>
    <t>一般公共预算支出</t>
  </si>
  <si>
    <t>地方政府一般债务收入</t>
  </si>
  <si>
    <t>转移性支出</t>
  </si>
  <si>
    <t>转移性收入</t>
  </si>
  <si>
    <t xml:space="preserve">    上解支出</t>
  </si>
  <si>
    <t>110A</t>
  </si>
  <si>
    <t xml:space="preserve">   上级补助收入</t>
  </si>
  <si>
    <t xml:space="preserve">       体制上解支出</t>
  </si>
  <si>
    <t xml:space="preserve">     返还性收入</t>
  </si>
  <si>
    <t xml:space="preserve">       专项上解支出</t>
  </si>
  <si>
    <t xml:space="preserve">     一般性转移支付收入</t>
  </si>
  <si>
    <t xml:space="preserve">    调出资金</t>
  </si>
  <si>
    <t xml:space="preserve">     专项转移支付收入</t>
  </si>
  <si>
    <t xml:space="preserve">    安排预算稳定调节基金</t>
  </si>
  <si>
    <t xml:space="preserve">   上年结余收入</t>
  </si>
  <si>
    <t xml:space="preserve">    补充预算周转金</t>
  </si>
  <si>
    <t xml:space="preserve">   调入资金</t>
  </si>
  <si>
    <t>地方政府一般债务还本支出</t>
  </si>
  <si>
    <t xml:space="preserve">   接受其他地区援助收入</t>
  </si>
  <si>
    <t>年终结转</t>
  </si>
  <si>
    <t xml:space="preserve">   动用预算稳定调节基金</t>
  </si>
  <si>
    <t>各项收入合计</t>
  </si>
  <si>
    <t>各项支出合计</t>
  </si>
  <si>
    <t>2022年通海县一般公共预算收入情况表（调整预算）</t>
  </si>
  <si>
    <t>表二</t>
  </si>
  <si>
    <t>比较</t>
  </si>
  <si>
    <t>调整预算数</t>
  </si>
  <si>
    <t>比2021年决算数增长</t>
  </si>
  <si>
    <t>比2022年预算数增长</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</si>
  <si>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</si>
  <si>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</si>
  <si>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</si>
  <si>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</si>
  <si>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</si>
  <si>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</si>
  <si>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</si>
  <si>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</si>
  <si>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</si>
  <si>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</si>
  <si>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</si>
  <si>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</si>
  <si>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</si>
  <si>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</si>
  <si>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</si>
  <si>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</si>
  <si>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</si>
  <si>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</si>
  <si>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</si>
  <si>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</si>
  <si>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</si>
  <si>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</si>
  <si>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</si>
  <si>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</si>
  <si>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</si>
  <si>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</si>
  <si>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</si>
  <si>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</si>
  <si>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</si>
  <si>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</si>
  <si>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</si>
  <si>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</si>
  <si>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</si>
  <si>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</si>
  <si>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</si>
  <si>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</si>
  <si>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</si>
  <si>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</si>
  <si>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</si>
  <si>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</si>
  <si>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</si>
  <si>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</si>
  <si>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</si>
  <si>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</si>
  <si>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</si>
  <si>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</si>
  <si>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 xml:space="preserve"> 上级补助收入</t>
  </si>
  <si>
    <t xml:space="preserve">   返还性收入</t>
  </si>
  <si>
    <t xml:space="preserve">   一般性转移支付收入</t>
  </si>
  <si>
    <t xml:space="preserve">   专项转移支付收入</t>
  </si>
  <si>
    <t>2022年通海县一般公共预算支出情况表（调整预算）</t>
  </si>
  <si>
    <t>表三</t>
  </si>
  <si>
    <t>比2021年决算数增长%</t>
  </si>
  <si>
    <t>比2022年预算数增长%</t>
  </si>
  <si>
    <t>201</t>
  </si>
  <si>
    <t>一、一般公共服务支出</t>
  </si>
  <si>
    <t>202</t>
  </si>
  <si>
    <t>二、外交支出</t>
  </si>
  <si>
    <t>203</t>
  </si>
  <si>
    <t>三、国防支出</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</si>
  <si>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</si>
  <si>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</si>
  <si>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</si>
  <si>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</si>
  <si>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</si>
  <si>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</si>
  <si>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</si>
  <si>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</si>
  <si>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</si>
  <si>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</si>
  <si>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</si>
  <si>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</si>
  <si>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</si>
  <si>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</si>
  <si>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</si>
  <si>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</si>
  <si>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</si>
  <si>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</si>
  <si>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</si>
  <si>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</si>
  <si>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</si>
  <si>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</si>
  <si>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</si>
  <si>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</si>
  <si>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</si>
  <si>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</si>
  <si>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</si>
  <si>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</si>
  <si>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</si>
  <si>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</si>
  <si>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</si>
  <si>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</si>
  <si>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</si>
  <si>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</si>
  <si>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</si>
  <si>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</si>
  <si>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</si>
  <si>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</si>
  <si>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</si>
  <si>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</si>
  <si>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</si>
  <si>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</si>
  <si>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</si>
  <si>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2022年通海县一般公共预算支出明细表（调整预算）</t>
  </si>
  <si>
    <t>表四</t>
  </si>
  <si>
    <t>2022年预算数</t>
  </si>
  <si>
    <t>类-款-项</t>
  </si>
  <si>
    <t>一、一般公共服务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</si>
  <si>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</si>
  <si>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</si>
  <si>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</si>
  <si>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</si>
  <si>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</si>
  <si>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</si>
  <si>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</si>
  <si>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</si>
  <si>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</si>
  <si>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</si>
  <si>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</si>
  <si>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</si>
  <si>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</si>
  <si>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</si>
  <si>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</si>
  <si>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</si>
  <si>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</si>
  <si>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</si>
  <si>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</si>
  <si>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</si>
  <si>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</si>
  <si>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</si>
  <si>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</si>
  <si>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</si>
  <si>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</si>
  <si>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</si>
  <si>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</si>
  <si>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</si>
  <si>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</si>
  <si>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</si>
  <si>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</si>
  <si>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</si>
  <si>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</si>
  <si>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</si>
  <si>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</si>
  <si>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</si>
  <si>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</si>
  <si>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</si>
  <si>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</si>
  <si>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</si>
  <si>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</si>
  <si>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</si>
  <si>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</si>
  <si>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</si>
  <si>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</si>
  <si>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</si>
  <si>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</si>
  <si>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</si>
  <si>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</si>
  <si>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</si>
  <si>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</si>
  <si>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</si>
  <si>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</si>
  <si>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</si>
  <si>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</si>
  <si>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</si>
  <si>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</si>
  <si>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</si>
  <si>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</si>
  <si>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</si>
  <si>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</si>
  <si>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</si>
  <si>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</si>
  <si>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</si>
  <si>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</si>
  <si>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</si>
  <si>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</si>
  <si>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</si>
  <si>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</si>
  <si>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</si>
  <si>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</si>
  <si>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</si>
  <si>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</si>
  <si>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</si>
  <si>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</si>
  <si>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</si>
  <si>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</si>
  <si>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</si>
  <si>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</si>
  <si>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</si>
  <si>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</si>
  <si>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</si>
  <si>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</si>
  <si>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</si>
  <si>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</si>
  <si>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</si>
  <si>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</si>
  <si>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</si>
  <si>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</si>
  <si>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</si>
  <si>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</si>
  <si>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</si>
  <si>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</si>
  <si>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</si>
  <si>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</si>
  <si>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</si>
  <si>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</si>
  <si>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</si>
  <si>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</si>
  <si>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</si>
  <si>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</si>
  <si>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</si>
  <si>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</si>
  <si>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</si>
  <si>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</si>
  <si>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</si>
  <si>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</si>
  <si>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</si>
  <si>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</si>
  <si>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</si>
  <si>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</si>
  <si>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</si>
  <si>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</si>
  <si>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</si>
  <si>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</si>
  <si>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</si>
  <si>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</si>
  <si>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</si>
  <si>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</si>
  <si>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</si>
  <si>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</si>
  <si>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</si>
  <si>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</si>
  <si>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</si>
  <si>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</si>
  <si>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</si>
  <si>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</si>
  <si>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</si>
  <si>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</si>
  <si>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</si>
  <si>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</si>
  <si>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</si>
  <si>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</si>
  <si>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</si>
  <si>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</si>
  <si>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</si>
  <si>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</si>
  <si>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</si>
  <si>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</si>
  <si>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</si>
  <si>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</si>
  <si>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</si>
  <si>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</si>
  <si>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</si>
  <si>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</si>
  <si>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</si>
  <si>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</si>
  <si>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</si>
  <si>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</si>
  <si>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</si>
  <si>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</si>
  <si>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</si>
  <si>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</si>
  <si>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</si>
  <si>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</si>
  <si>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</si>
  <si>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</si>
  <si>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</si>
  <si>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</si>
  <si>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</si>
  <si>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</si>
  <si>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</si>
  <si>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</si>
  <si>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</si>
  <si>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</si>
  <si>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</si>
  <si>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</si>
  <si>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</si>
  <si>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</si>
  <si>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</si>
  <si>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</si>
  <si>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</si>
  <si>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</si>
  <si>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</si>
  <si>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</si>
  <si>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</si>
  <si>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</si>
  <si>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</si>
  <si>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</si>
  <si>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</si>
  <si>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</si>
  <si>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</si>
  <si>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</si>
  <si>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</si>
  <si>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</si>
  <si>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</si>
  <si>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</si>
  <si>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</si>
  <si>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</si>
  <si>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</si>
  <si>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</si>
  <si>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</si>
  <si>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</si>
  <si>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</si>
  <si>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</si>
  <si>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</si>
  <si>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</si>
  <si>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</si>
  <si>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</si>
  <si>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</si>
  <si>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</si>
  <si>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</si>
  <si>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</si>
  <si>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</si>
  <si>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</si>
  <si>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</si>
  <si>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</si>
  <si>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</si>
  <si>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</si>
  <si>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</si>
  <si>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</si>
  <si>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</si>
  <si>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</si>
  <si>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</si>
  <si>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</si>
  <si>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</si>
  <si>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</si>
  <si>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</si>
  <si>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</si>
  <si>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</si>
  <si>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</si>
  <si>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</si>
  <si>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</si>
  <si>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</si>
  <si>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</si>
  <si>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</si>
  <si>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</si>
  <si>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</si>
  <si>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</si>
  <si>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</si>
  <si>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</si>
  <si>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</si>
  <si>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</si>
  <si>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</si>
  <si>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</si>
  <si>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</si>
  <si>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</si>
  <si>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</si>
  <si>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</si>
  <si>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</si>
  <si>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</si>
  <si>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</si>
  <si>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</si>
  <si>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</si>
  <si>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</si>
  <si>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</si>
  <si>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</si>
  <si>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</si>
  <si>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</si>
  <si>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</si>
  <si>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</si>
  <si>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</si>
  <si>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</si>
  <si>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</si>
  <si>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</si>
  <si>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</si>
  <si>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</si>
  <si>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</si>
  <si>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</si>
  <si>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</si>
  <si>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</si>
  <si>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</si>
  <si>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</si>
  <si>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</si>
  <si>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</si>
  <si>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</si>
  <si>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</si>
  <si>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</si>
  <si>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</si>
  <si>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</si>
  <si>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</si>
  <si>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</si>
  <si>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</si>
  <si>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</si>
  <si>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</si>
  <si>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</si>
  <si>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</si>
  <si>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</si>
  <si>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</si>
  <si>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</si>
  <si>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</si>
  <si>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</si>
  <si>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</si>
  <si>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</si>
  <si>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</si>
  <si>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</si>
  <si>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</si>
  <si>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</si>
  <si>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</si>
  <si>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人力资源事务</t>
  </si>
  <si>
    <t>2013201</t>
  </si>
  <si>
    <t>行政运行</t>
  </si>
  <si>
    <t>2013202</t>
  </si>
  <si>
    <t>一般行政管理事务</t>
  </si>
  <si>
    <t>2013203</t>
  </si>
  <si>
    <t>机关服务</t>
  </si>
  <si>
    <t>2013204</t>
  </si>
  <si>
    <t xml:space="preserve">     公务员事务</t>
  </si>
  <si>
    <t>政府特殊津贴</t>
  </si>
  <si>
    <t>2013250</t>
  </si>
  <si>
    <t>资助留学回国人员</t>
  </si>
  <si>
    <t>2013299</t>
  </si>
  <si>
    <t xml:space="preserve">     其他组织事务支出</t>
  </si>
  <si>
    <t>博士后日常经费</t>
  </si>
  <si>
    <t>20133</t>
  </si>
  <si>
    <t xml:space="preserve">   宣传事务</t>
  </si>
  <si>
    <t>引进人才费用</t>
  </si>
  <si>
    <t>2013301</t>
  </si>
  <si>
    <t>事业运行</t>
  </si>
  <si>
    <t>2013302</t>
  </si>
  <si>
    <t>其他人力资源事务支出</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</si>
  <si>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</si>
  <si>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</si>
  <si>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</si>
  <si>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</si>
  <si>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</si>
  <si>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</si>
  <si>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</si>
  <si>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</si>
  <si>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</si>
  <si>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</si>
  <si>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</si>
  <si>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</si>
  <si>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</si>
  <si>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</si>
  <si>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</si>
  <si>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</si>
  <si>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</si>
  <si>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</si>
  <si>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</si>
  <si>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</si>
  <si>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</si>
  <si>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</si>
  <si>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</si>
  <si>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</si>
  <si>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</si>
  <si>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</si>
  <si>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</si>
  <si>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</si>
  <si>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</si>
  <si>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</si>
  <si>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</si>
  <si>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</si>
  <si>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</si>
  <si>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</si>
  <si>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</si>
  <si>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</si>
  <si>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</si>
  <si>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</si>
  <si>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</si>
  <si>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</si>
  <si>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</si>
  <si>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</si>
  <si>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</si>
  <si>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</si>
  <si>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</si>
  <si>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</si>
  <si>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</si>
  <si>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</si>
  <si>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</si>
  <si>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</si>
  <si>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</si>
  <si>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</si>
  <si>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</si>
  <si>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</si>
  <si>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</si>
  <si>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</si>
  <si>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</si>
  <si>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</si>
  <si>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</si>
  <si>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</si>
  <si>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</si>
  <si>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</si>
  <si>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</si>
  <si>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</si>
  <si>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</si>
  <si>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</si>
  <si>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</si>
  <si>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</si>
  <si>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</si>
  <si>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</si>
  <si>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</si>
  <si>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</si>
  <si>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</si>
  <si>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</si>
  <si>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</si>
  <si>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</si>
  <si>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</si>
  <si>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</si>
  <si>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</si>
  <si>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</si>
  <si>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</si>
  <si>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</si>
  <si>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</si>
  <si>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</si>
  <si>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</si>
  <si>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</si>
  <si>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</si>
  <si>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</si>
  <si>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</si>
  <si>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</si>
  <si>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</si>
  <si>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</si>
  <si>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</si>
  <si>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</si>
  <si>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</si>
  <si>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</si>
  <si>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</si>
  <si>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</si>
  <si>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</si>
  <si>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</si>
  <si>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</si>
  <si>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</si>
  <si>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</si>
  <si>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</si>
  <si>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</si>
  <si>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</si>
  <si>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</si>
  <si>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</si>
  <si>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</si>
  <si>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</si>
  <si>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</si>
  <si>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</si>
  <si>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</si>
  <si>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</si>
  <si>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</si>
  <si>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</si>
  <si>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</si>
  <si>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</si>
  <si>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</si>
  <si>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</si>
  <si>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</si>
  <si>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</si>
  <si>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</si>
  <si>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</si>
  <si>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</si>
  <si>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</si>
  <si>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</si>
  <si>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</si>
  <si>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</si>
  <si>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</si>
  <si>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</si>
  <si>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</si>
  <si>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</si>
  <si>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</si>
  <si>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</si>
  <si>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</si>
  <si>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</si>
  <si>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</si>
  <si>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</si>
  <si>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</si>
  <si>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</si>
  <si>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</si>
  <si>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</si>
  <si>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</si>
  <si>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</si>
  <si>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</si>
  <si>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</si>
  <si>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</si>
  <si>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</si>
  <si>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</si>
  <si>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</si>
  <si>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</si>
  <si>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</si>
  <si>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</si>
  <si>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</si>
  <si>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</si>
  <si>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</si>
  <si>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</si>
  <si>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</si>
  <si>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</si>
  <si>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</si>
  <si>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</si>
  <si>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</si>
  <si>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</si>
  <si>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</si>
  <si>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</si>
  <si>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</si>
  <si>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</si>
  <si>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</si>
  <si>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</si>
  <si>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</si>
  <si>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</si>
  <si>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</si>
  <si>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</si>
  <si>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</si>
  <si>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</si>
  <si>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</si>
  <si>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</si>
  <si>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</si>
  <si>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</si>
  <si>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</si>
  <si>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</si>
  <si>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</si>
  <si>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</si>
  <si>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</si>
  <si>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</si>
  <si>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</si>
  <si>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</si>
  <si>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</si>
  <si>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</si>
  <si>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</si>
  <si>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</si>
  <si>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</si>
  <si>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</si>
  <si>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</si>
  <si>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</si>
  <si>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</si>
  <si>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</si>
  <si>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</si>
  <si>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</si>
  <si>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</si>
  <si>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</si>
  <si>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</si>
  <si>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</si>
  <si>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</si>
  <si>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</si>
  <si>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</si>
  <si>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</si>
  <si>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</si>
  <si>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</si>
  <si>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</si>
  <si>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</si>
  <si>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</si>
  <si>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</si>
  <si>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</si>
  <si>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</si>
  <si>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</si>
  <si>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</si>
  <si>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</si>
  <si>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</si>
  <si>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</si>
  <si>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</si>
  <si>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</si>
  <si>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</si>
  <si>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</si>
  <si>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</si>
  <si>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</si>
  <si>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</si>
  <si>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</si>
  <si>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</si>
  <si>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</si>
  <si>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</si>
  <si>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</si>
  <si>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</si>
  <si>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</si>
  <si>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</si>
  <si>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</si>
  <si>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</si>
  <si>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</si>
  <si>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</si>
  <si>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</si>
  <si>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</si>
  <si>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</si>
  <si>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</si>
  <si>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</si>
  <si>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</si>
  <si>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</si>
  <si>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</si>
  <si>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</si>
  <si>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</si>
  <si>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</si>
  <si>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</si>
  <si>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</si>
  <si>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</si>
  <si>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</si>
  <si>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</si>
  <si>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</si>
  <si>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</si>
  <si>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</si>
  <si>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</si>
  <si>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</si>
  <si>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</si>
  <si>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</si>
  <si>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</si>
  <si>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</si>
  <si>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</si>
  <si>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</si>
  <si>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</si>
  <si>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</si>
  <si>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</si>
  <si>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</si>
  <si>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</si>
  <si>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</si>
  <si>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</si>
  <si>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</si>
  <si>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</si>
  <si>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</si>
  <si>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</si>
  <si>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</si>
  <si>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</si>
  <si>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</si>
  <si>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</si>
  <si>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</si>
  <si>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</si>
  <si>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</si>
  <si>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</si>
  <si>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</si>
  <si>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</si>
  <si>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</si>
  <si>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</si>
  <si>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</si>
  <si>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</si>
  <si>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</si>
  <si>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</si>
  <si>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</si>
  <si>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</si>
  <si>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</si>
  <si>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</si>
  <si>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</si>
  <si>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</si>
  <si>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</si>
  <si>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</si>
  <si>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</si>
  <si>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</si>
  <si>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</si>
  <si>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</si>
  <si>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</si>
  <si>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</si>
  <si>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</si>
  <si>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</si>
  <si>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</si>
  <si>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</si>
  <si>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</si>
  <si>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</si>
  <si>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</si>
  <si>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</si>
  <si>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</si>
  <si>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</si>
  <si>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</si>
  <si>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</si>
  <si>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</si>
  <si>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</si>
  <si>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</si>
  <si>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</si>
  <si>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</si>
  <si>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</si>
  <si>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</si>
  <si>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</si>
  <si>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</si>
  <si>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</si>
  <si>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</si>
  <si>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</si>
  <si>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</si>
  <si>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</si>
  <si>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</si>
  <si>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</si>
  <si>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</si>
  <si>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</si>
  <si>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</si>
  <si>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</si>
  <si>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</si>
  <si>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</si>
  <si>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</si>
  <si>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</si>
  <si>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</si>
  <si>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</si>
  <si>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</si>
  <si>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</si>
  <si>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</si>
  <si>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</si>
  <si>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</si>
  <si>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</si>
  <si>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</si>
  <si>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</si>
  <si>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</si>
  <si>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</si>
  <si>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</si>
  <si>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</si>
  <si>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</si>
  <si>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</si>
  <si>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</si>
  <si>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</si>
  <si>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</si>
  <si>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</si>
  <si>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</si>
  <si>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</si>
  <si>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</si>
  <si>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</si>
  <si>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</si>
  <si>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</si>
  <si>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</si>
  <si>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</si>
  <si>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</si>
  <si>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</si>
  <si>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</si>
  <si>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</si>
  <si>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</si>
  <si>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</si>
  <si>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</si>
  <si>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</si>
  <si>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</si>
  <si>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</si>
  <si>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</si>
  <si>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</si>
  <si>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</si>
  <si>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</si>
  <si>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</si>
  <si>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</si>
  <si>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</si>
  <si>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</si>
  <si>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</si>
  <si>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</si>
  <si>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</si>
  <si>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</si>
  <si>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</si>
  <si>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</si>
  <si>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</si>
  <si>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</si>
  <si>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</si>
  <si>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</si>
  <si>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</si>
  <si>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</si>
  <si>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</si>
  <si>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</si>
  <si>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</si>
  <si>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</si>
  <si>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</si>
  <si>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</si>
  <si>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</si>
  <si>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</si>
  <si>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</si>
  <si>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</si>
  <si>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</si>
  <si>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</si>
  <si>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</si>
  <si>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</si>
  <si>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</si>
  <si>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</si>
  <si>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</si>
  <si>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</si>
  <si>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</si>
  <si>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</si>
  <si>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</si>
  <si>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</si>
  <si>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</si>
  <si>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</si>
  <si>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</si>
  <si>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</si>
  <si>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</si>
  <si>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</si>
  <si>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</si>
  <si>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</si>
  <si>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</si>
  <si>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</si>
  <si>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</si>
  <si>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</si>
  <si>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</si>
  <si>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</si>
  <si>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</si>
  <si>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</si>
  <si>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</si>
  <si>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</si>
  <si>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</si>
  <si>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</si>
  <si>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</si>
  <si>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</si>
  <si>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</si>
  <si>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</si>
  <si>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</si>
  <si>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</si>
  <si>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</si>
  <si>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</si>
  <si>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</si>
  <si>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</si>
  <si>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</si>
  <si>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</si>
  <si>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</si>
  <si>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</si>
  <si>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</si>
  <si>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</si>
  <si>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</si>
  <si>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</si>
  <si>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</si>
  <si>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</si>
  <si>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</si>
  <si>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</si>
  <si>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</si>
  <si>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</si>
  <si>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</si>
  <si>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</si>
  <si>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</si>
  <si>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</si>
  <si>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</si>
  <si>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</si>
  <si>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</si>
  <si>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</si>
  <si>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</si>
  <si>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</si>
  <si>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</si>
  <si>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</si>
  <si>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</si>
  <si>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</si>
  <si>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</si>
  <si>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</si>
  <si>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</si>
  <si>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</si>
  <si>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</si>
  <si>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</si>
  <si>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</si>
  <si>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</si>
  <si>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</si>
  <si>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</si>
  <si>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</si>
  <si>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</si>
  <si>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</si>
  <si>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</si>
  <si>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</si>
  <si>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</si>
  <si>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</si>
  <si>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</si>
  <si>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</si>
  <si>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</si>
  <si>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</si>
  <si>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</si>
  <si>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</si>
  <si>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</si>
  <si>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</si>
  <si>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</si>
  <si>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</si>
  <si>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</si>
  <si>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</si>
  <si>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</si>
  <si>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</si>
  <si>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</si>
  <si>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</si>
  <si>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</si>
  <si>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</si>
  <si>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</si>
  <si>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</si>
  <si>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</si>
  <si>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</si>
  <si>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</si>
  <si>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</si>
  <si>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</si>
  <si>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</si>
  <si>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</si>
  <si>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</si>
  <si>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</si>
  <si>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</si>
  <si>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</si>
  <si>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</si>
  <si>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</si>
  <si>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</si>
  <si>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</si>
  <si>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</si>
  <si>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</si>
  <si>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</si>
  <si>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</si>
  <si>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</si>
  <si>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</si>
  <si>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</si>
  <si>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</si>
  <si>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</si>
  <si>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</si>
  <si>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</si>
  <si>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</si>
  <si>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</si>
  <si>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</si>
  <si>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</si>
  <si>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</si>
  <si>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</si>
  <si>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</si>
  <si>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</si>
  <si>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</si>
  <si>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</si>
  <si>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</si>
  <si>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</si>
  <si>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</si>
  <si>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</si>
  <si>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</si>
  <si>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</si>
  <si>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</si>
  <si>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</si>
  <si>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</si>
  <si>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</si>
  <si>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</si>
  <si>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</si>
  <si>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</si>
  <si>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</si>
  <si>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</si>
  <si>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</si>
  <si>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</si>
  <si>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</si>
  <si>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</si>
  <si>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</si>
  <si>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</si>
  <si>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</si>
  <si>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</si>
  <si>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</si>
  <si>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</si>
  <si>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 xml:space="preserve">     事业运行▼</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</si>
  <si>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</si>
  <si>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</si>
  <si>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</si>
  <si>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</si>
  <si>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</si>
  <si>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</si>
  <si>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</si>
  <si>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</si>
  <si>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</si>
  <si>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</si>
  <si>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</si>
  <si>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</si>
  <si>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</si>
  <si>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</si>
  <si>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</si>
  <si>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</si>
  <si>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</si>
  <si>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</si>
  <si>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</si>
  <si>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</si>
  <si>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</si>
  <si>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</si>
  <si>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</si>
  <si>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</si>
  <si>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</si>
  <si>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</si>
  <si>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</si>
  <si>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</si>
  <si>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</si>
  <si>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</si>
  <si>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</si>
  <si>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</si>
  <si>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</si>
  <si>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</si>
  <si>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</si>
  <si>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</si>
  <si>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</si>
  <si>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</si>
  <si>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</si>
  <si>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</si>
  <si>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</si>
  <si>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</si>
  <si>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</si>
  <si>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</si>
  <si>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</si>
  <si>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</si>
  <si>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</si>
  <si>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</si>
  <si>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</si>
  <si>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</si>
  <si>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</si>
  <si>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</si>
  <si>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</si>
  <si>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</si>
  <si>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</si>
  <si>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</si>
  <si>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</si>
  <si>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</si>
  <si>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</si>
  <si>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</si>
  <si>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</si>
  <si>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</si>
  <si>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</si>
  <si>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</si>
  <si>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</si>
  <si>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</si>
  <si>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</si>
  <si>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</si>
  <si>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</si>
  <si>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</si>
  <si>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</si>
  <si>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</si>
  <si>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</si>
  <si>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</si>
  <si>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</si>
  <si>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</si>
  <si>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</si>
  <si>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</si>
  <si>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</si>
  <si>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</si>
  <si>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</si>
  <si>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</si>
  <si>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</si>
  <si>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</si>
  <si>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</si>
  <si>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</si>
  <si>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</si>
  <si>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</si>
  <si>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</si>
  <si>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</si>
  <si>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</si>
  <si>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</si>
  <si>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</si>
  <si>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</si>
  <si>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</si>
  <si>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</si>
  <si>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</si>
  <si>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</si>
  <si>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</si>
  <si>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</si>
  <si>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</si>
  <si>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</si>
  <si>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</si>
  <si>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</si>
  <si>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</si>
  <si>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</si>
  <si>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</si>
  <si>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</si>
  <si>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</si>
  <si>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</si>
  <si>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</si>
  <si>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</si>
  <si>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</si>
  <si>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</si>
  <si>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</si>
  <si>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</si>
  <si>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</si>
  <si>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</si>
  <si>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</si>
  <si>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</si>
  <si>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</si>
  <si>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</si>
  <si>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</si>
  <si>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</si>
  <si>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</si>
  <si>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</si>
  <si>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</si>
  <si>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</si>
  <si>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</si>
  <si>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</si>
  <si>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</si>
  <si>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</si>
  <si>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</si>
  <si>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</si>
  <si>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</si>
  <si>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</si>
  <si>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</si>
  <si>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</si>
  <si>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</si>
  <si>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</si>
  <si>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</si>
  <si>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</si>
  <si>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</si>
  <si>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</si>
  <si>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</si>
  <si>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</si>
  <si>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</si>
  <si>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</si>
  <si>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</si>
  <si>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</si>
  <si>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</si>
  <si>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</si>
  <si>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</si>
  <si>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</si>
  <si>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</si>
  <si>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</si>
  <si>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</si>
  <si>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</si>
  <si>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</si>
  <si>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</si>
  <si>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</si>
  <si>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</si>
  <si>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</si>
  <si>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</si>
  <si>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</si>
  <si>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</si>
  <si>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</si>
  <si>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</si>
  <si>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</si>
  <si>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</si>
  <si>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</si>
  <si>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</si>
  <si>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</si>
  <si>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</si>
  <si>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</si>
  <si>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</si>
  <si>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</si>
  <si>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</si>
  <si>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</si>
  <si>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</si>
  <si>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</si>
  <si>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</si>
  <si>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</si>
  <si>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</si>
  <si>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</si>
  <si>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</si>
  <si>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</si>
  <si>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</si>
  <si>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</si>
  <si>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</si>
  <si>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</si>
  <si>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</si>
  <si>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</si>
  <si>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</si>
  <si>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</si>
  <si>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</si>
  <si>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</si>
  <si>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</si>
  <si>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</si>
  <si>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</si>
  <si>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</si>
  <si>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</si>
  <si>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</si>
  <si>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</si>
  <si>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</si>
  <si>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</si>
  <si>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</si>
  <si>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</si>
  <si>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</si>
  <si>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</si>
  <si>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</si>
  <si>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</si>
  <si>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</si>
  <si>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</si>
  <si>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</si>
  <si>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</si>
  <si>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</si>
  <si>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</si>
  <si>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</si>
  <si>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</si>
  <si>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</si>
  <si>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</si>
  <si>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</si>
  <si>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</si>
  <si>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</si>
  <si>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</si>
  <si>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</si>
  <si>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</si>
  <si>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</si>
  <si>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</si>
  <si>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</si>
  <si>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</si>
  <si>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</si>
  <si>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</si>
  <si>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</si>
  <si>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</si>
  <si>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</si>
  <si>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</si>
  <si>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</si>
  <si>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</si>
  <si>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</si>
  <si>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</si>
  <si>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</si>
  <si>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</si>
  <si>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</si>
  <si>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</si>
  <si>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</si>
  <si>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</si>
  <si>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</si>
  <si>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</si>
  <si>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</si>
  <si>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</si>
  <si>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</si>
  <si>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</si>
  <si>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</si>
  <si>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</si>
  <si>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</si>
  <si>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</si>
  <si>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</si>
  <si>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</si>
  <si>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</si>
  <si>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</si>
  <si>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</si>
  <si>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</si>
  <si>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</si>
  <si>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</si>
  <si>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</si>
  <si>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</si>
  <si>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</si>
  <si>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</si>
  <si>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</si>
  <si>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</si>
  <si>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</si>
  <si>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</si>
  <si>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</si>
  <si>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</si>
  <si>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</si>
  <si>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</si>
  <si>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</si>
  <si>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</si>
  <si>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</si>
  <si>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</si>
  <si>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</si>
  <si>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</si>
  <si>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</si>
  <si>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</si>
  <si>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</si>
  <si>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</si>
  <si>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</si>
  <si>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</si>
  <si>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</si>
  <si>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</si>
  <si>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</si>
  <si>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</si>
  <si>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</si>
  <si>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</si>
  <si>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</si>
  <si>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</si>
  <si>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</si>
  <si>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</si>
  <si>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</si>
  <si>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</si>
  <si>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</si>
  <si>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</si>
  <si>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</si>
  <si>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</si>
  <si>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</si>
  <si>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</si>
  <si>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</si>
  <si>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</si>
  <si>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</si>
  <si>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</si>
  <si>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</si>
  <si>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</si>
  <si>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</si>
  <si>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</si>
  <si>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</si>
  <si>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</si>
  <si>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</si>
  <si>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</si>
  <si>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</si>
  <si>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</si>
  <si>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</si>
  <si>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</si>
  <si>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</si>
  <si>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</si>
  <si>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</si>
  <si>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</si>
  <si>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</si>
  <si>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</si>
  <si>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</si>
  <si>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</si>
  <si>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</si>
  <si>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</si>
  <si>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</si>
  <si>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</si>
  <si>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</si>
  <si>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</si>
  <si>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</si>
  <si>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</si>
  <si>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</si>
  <si>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</si>
  <si>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</si>
  <si>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</si>
  <si>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</si>
  <si>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</si>
  <si>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</si>
  <si>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</si>
  <si>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</si>
  <si>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</si>
  <si>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</si>
  <si>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</si>
  <si>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</si>
  <si>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</si>
  <si>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</si>
  <si>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</si>
  <si>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</si>
  <si>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</si>
  <si>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</si>
  <si>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</si>
  <si>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</si>
  <si>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</si>
  <si>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</si>
  <si>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</si>
  <si>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</si>
  <si>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</si>
  <si>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</si>
  <si>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</si>
  <si>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</si>
  <si>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</si>
  <si>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</si>
  <si>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</si>
  <si>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</si>
  <si>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</si>
  <si>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</si>
  <si>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</si>
  <si>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</si>
  <si>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</si>
  <si>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</si>
  <si>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</si>
  <si>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</si>
  <si>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</si>
  <si>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</si>
  <si>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</si>
  <si>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</si>
  <si>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</si>
  <si>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</si>
  <si>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</si>
  <si>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</si>
  <si>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</si>
  <si>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</si>
  <si>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</si>
  <si>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</si>
  <si>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</si>
  <si>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</si>
  <si>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</si>
  <si>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</si>
  <si>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</si>
  <si>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</si>
  <si>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</si>
  <si>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</si>
  <si>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</si>
  <si>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</si>
  <si>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</si>
  <si>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</si>
  <si>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</si>
  <si>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</si>
  <si>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</si>
  <si>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</si>
  <si>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</si>
  <si>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</si>
  <si>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</si>
  <si>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</si>
  <si>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</si>
  <si>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</si>
  <si>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</si>
  <si>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</si>
  <si>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</si>
  <si>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</si>
  <si>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</si>
  <si>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</si>
  <si>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</si>
  <si>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</si>
  <si>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</si>
  <si>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</si>
  <si>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</si>
  <si>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</si>
  <si>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</si>
  <si>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</si>
  <si>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</si>
  <si>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</si>
  <si>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</si>
  <si>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</si>
  <si>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</si>
  <si>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</si>
  <si>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</si>
  <si>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</si>
  <si>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</si>
  <si>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</si>
  <si>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</si>
  <si>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</si>
  <si>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</si>
  <si>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</si>
  <si>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</si>
  <si>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</si>
  <si>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</si>
  <si>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</si>
  <si>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</si>
  <si>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</si>
  <si>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</si>
  <si>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</si>
  <si>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</si>
  <si>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</si>
  <si>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</si>
  <si>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</si>
  <si>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</si>
  <si>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</si>
  <si>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</si>
  <si>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</si>
  <si>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</si>
  <si>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</si>
  <si>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</si>
  <si>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</si>
  <si>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</si>
  <si>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</si>
  <si>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</si>
  <si>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</si>
  <si>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</si>
  <si>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</si>
  <si>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</si>
  <si>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</si>
  <si>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</si>
  <si>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</si>
  <si>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</si>
  <si>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</si>
  <si>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</si>
  <si>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</si>
  <si>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</si>
  <si>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</si>
  <si>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</si>
  <si>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</si>
  <si>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</si>
  <si>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</si>
  <si>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</si>
  <si>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</si>
  <si>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</si>
  <si>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</si>
  <si>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</si>
  <si>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</si>
  <si>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</si>
  <si>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</si>
  <si>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</si>
  <si>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</si>
  <si>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</si>
  <si>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</si>
  <si>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</si>
  <si>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</si>
  <si>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</si>
  <si>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</si>
  <si>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</si>
  <si>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</si>
  <si>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</si>
  <si>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</si>
  <si>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</si>
  <si>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</si>
  <si>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</si>
  <si>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</si>
  <si>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</si>
  <si>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</si>
  <si>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</si>
  <si>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</si>
  <si>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</si>
  <si>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</si>
  <si>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</si>
  <si>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</si>
  <si>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</si>
  <si>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</si>
  <si>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</si>
  <si>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</si>
  <si>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</si>
  <si>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</si>
  <si>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</si>
  <si>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</si>
  <si>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</si>
  <si>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</si>
  <si>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</si>
  <si>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</si>
  <si>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</si>
  <si>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</si>
  <si>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</si>
  <si>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</si>
  <si>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</si>
  <si>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</si>
  <si>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</si>
  <si>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</si>
  <si>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</si>
  <si>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</si>
  <si>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</si>
  <si>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</si>
  <si>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</si>
  <si>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</si>
  <si>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</si>
  <si>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</si>
  <si>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</si>
  <si>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</si>
  <si>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</si>
  <si>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</si>
  <si>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</si>
  <si>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</si>
  <si>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</si>
  <si>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</si>
  <si>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</si>
  <si>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</si>
  <si>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</si>
  <si>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</si>
  <si>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</si>
  <si>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</si>
  <si>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</si>
  <si>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</si>
  <si>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</si>
  <si>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</si>
  <si>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</si>
  <si>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</si>
  <si>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</si>
  <si>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</si>
  <si>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</si>
  <si>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</si>
  <si>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</si>
  <si>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</si>
  <si>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</si>
  <si>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</si>
  <si>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</si>
  <si>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</si>
  <si>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</si>
  <si>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</si>
  <si>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</si>
  <si>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</si>
  <si>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</si>
  <si>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</si>
  <si>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</si>
  <si>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</si>
  <si>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</si>
  <si>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</si>
  <si>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</si>
  <si>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</si>
  <si>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</si>
  <si>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</si>
  <si>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</si>
  <si>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</si>
  <si>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</si>
  <si>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</si>
  <si>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</si>
  <si>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</si>
  <si>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</si>
  <si>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</si>
  <si>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</si>
  <si>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</si>
  <si>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</si>
  <si>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</si>
  <si>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</si>
  <si>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</si>
  <si>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</si>
  <si>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</si>
  <si>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</si>
  <si>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</si>
  <si>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</si>
  <si>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</si>
  <si>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</si>
  <si>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</si>
  <si>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</si>
  <si>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</si>
  <si>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</si>
  <si>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</si>
  <si>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</si>
  <si>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</si>
  <si>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</si>
  <si>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</si>
  <si>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</si>
  <si>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</si>
  <si>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</si>
  <si>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</si>
  <si>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</si>
  <si>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</si>
  <si>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</si>
  <si>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</si>
  <si>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</si>
  <si>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</si>
  <si>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</si>
  <si>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</si>
  <si>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</si>
  <si>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</si>
  <si>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</si>
  <si>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</si>
  <si>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</si>
  <si>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</si>
  <si>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</si>
  <si>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</si>
  <si>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</si>
  <si>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</si>
  <si>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</si>
  <si>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</si>
  <si>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</si>
  <si>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</si>
  <si>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</si>
  <si>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</si>
  <si>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</si>
  <si>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</si>
  <si>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</si>
  <si>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</si>
  <si>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</si>
  <si>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</si>
  <si>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</si>
  <si>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</si>
  <si>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</si>
  <si>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</si>
  <si>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</si>
  <si>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</si>
  <si>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</si>
  <si>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</si>
  <si>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</si>
  <si>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</si>
  <si>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</si>
  <si>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</si>
  <si>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</si>
  <si>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</si>
  <si>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</si>
  <si>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</si>
  <si>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</si>
  <si>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</si>
  <si>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</si>
  <si>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</si>
  <si>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</si>
  <si>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</si>
  <si>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</si>
  <si>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</si>
  <si>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</si>
  <si>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</si>
  <si>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</si>
  <si>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</si>
  <si>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</si>
  <si>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</si>
  <si>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</si>
  <si>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</si>
  <si>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</si>
  <si>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</si>
  <si>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</si>
  <si>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</si>
  <si>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</si>
  <si>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</si>
  <si>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</si>
  <si>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 xml:space="preserve">     事业运行★</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</si>
  <si>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</si>
  <si>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</si>
  <si>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</si>
  <si>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</si>
  <si>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</si>
  <si>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</si>
  <si>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</si>
  <si>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</si>
  <si>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</si>
  <si>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</si>
  <si>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</si>
  <si>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</si>
  <si>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</si>
  <si>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</si>
  <si>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</si>
  <si>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</si>
  <si>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</si>
  <si>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</si>
  <si>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</si>
  <si>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</si>
  <si>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</si>
  <si>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</si>
  <si>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</si>
  <si>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</si>
  <si>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</si>
  <si>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</si>
  <si>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</si>
  <si>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</si>
  <si>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</si>
  <si>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</si>
  <si>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</si>
  <si>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</si>
  <si>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</si>
  <si>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</si>
  <si>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</si>
  <si>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</si>
  <si>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</si>
  <si>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</si>
  <si>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</si>
  <si>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</si>
  <si>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</si>
  <si>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</si>
  <si>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</si>
  <si>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</si>
  <si>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</si>
  <si>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</si>
  <si>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</si>
  <si>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</si>
  <si>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</si>
  <si>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</si>
  <si>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</si>
  <si>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</si>
  <si>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</si>
  <si>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</si>
  <si>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</si>
  <si>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</si>
  <si>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</si>
  <si>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</si>
  <si>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</si>
  <si>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</si>
  <si>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</si>
  <si>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</si>
  <si>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</si>
  <si>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</si>
  <si>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</si>
  <si>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</si>
  <si>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</si>
  <si>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</si>
  <si>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</si>
  <si>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</si>
  <si>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</si>
  <si>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</si>
  <si>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</si>
  <si>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</si>
  <si>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</si>
  <si>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</si>
  <si>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</si>
  <si>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</si>
  <si>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</si>
  <si>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</si>
  <si>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</si>
  <si>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</si>
  <si>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</si>
  <si>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</si>
  <si>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</si>
  <si>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</si>
  <si>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</si>
  <si>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</si>
  <si>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</si>
  <si>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</si>
  <si>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</si>
  <si>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</si>
  <si>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</si>
  <si>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</si>
  <si>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</si>
  <si>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</si>
  <si>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</si>
  <si>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</si>
  <si>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</si>
  <si>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</si>
  <si>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</si>
  <si>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</si>
  <si>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</si>
  <si>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</si>
  <si>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</si>
  <si>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</si>
  <si>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</si>
  <si>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</si>
  <si>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</si>
  <si>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</si>
  <si>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</si>
  <si>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</si>
  <si>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</si>
  <si>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</si>
  <si>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</si>
  <si>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</si>
  <si>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</si>
  <si>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</si>
  <si>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</si>
  <si>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</si>
  <si>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</si>
  <si>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</si>
  <si>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</si>
  <si>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</si>
  <si>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</si>
  <si>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</si>
  <si>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</si>
  <si>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</si>
  <si>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</si>
  <si>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</si>
  <si>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</si>
  <si>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</si>
  <si>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</si>
  <si>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</si>
  <si>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</si>
  <si>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</si>
  <si>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</si>
  <si>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</si>
  <si>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</si>
  <si>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</si>
  <si>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</si>
  <si>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</si>
  <si>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</si>
  <si>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</si>
  <si>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</si>
  <si>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</si>
  <si>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</si>
  <si>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</si>
  <si>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</si>
  <si>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</si>
  <si>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</si>
  <si>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</si>
  <si>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</si>
  <si>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</si>
  <si>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</si>
  <si>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</si>
  <si>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</si>
  <si>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</si>
  <si>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</si>
  <si>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</si>
  <si>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</si>
  <si>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</si>
  <si>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</si>
  <si>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</si>
  <si>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</si>
  <si>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</si>
  <si>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</si>
  <si>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</si>
  <si>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</si>
  <si>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</si>
  <si>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</si>
  <si>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</si>
  <si>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</si>
  <si>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</si>
  <si>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</si>
  <si>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</si>
  <si>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</si>
  <si>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</si>
  <si>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</si>
  <si>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</si>
  <si>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</si>
  <si>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</si>
  <si>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</si>
  <si>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</si>
  <si>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</si>
  <si>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</si>
  <si>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</si>
  <si>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</si>
  <si>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</si>
  <si>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</si>
  <si>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</si>
  <si>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</si>
  <si>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</si>
  <si>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</si>
  <si>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</si>
  <si>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</si>
  <si>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</si>
  <si>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</si>
  <si>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</si>
  <si>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</si>
  <si>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</si>
  <si>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</si>
  <si>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</si>
  <si>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</si>
  <si>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</si>
  <si>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</si>
  <si>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</si>
  <si>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</si>
  <si>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</si>
  <si>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</si>
  <si>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</si>
  <si>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</si>
  <si>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</si>
  <si>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</si>
  <si>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</si>
  <si>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</si>
  <si>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</si>
  <si>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</si>
  <si>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</si>
  <si>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</si>
  <si>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</si>
  <si>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</si>
  <si>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</si>
  <si>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</si>
  <si>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</si>
  <si>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</si>
  <si>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</si>
  <si>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</si>
  <si>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 xml:space="preserve">     行业监管▲</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</si>
  <si>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</si>
  <si>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</si>
  <si>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</si>
  <si>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</si>
  <si>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</si>
  <si>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</si>
  <si>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</si>
  <si>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</si>
  <si>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</si>
  <si>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</si>
  <si>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</si>
  <si>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</si>
  <si>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</si>
  <si>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</si>
  <si>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</si>
  <si>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</si>
  <si>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</si>
  <si>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</si>
  <si>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</si>
  <si>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</si>
  <si>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</si>
  <si>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</si>
  <si>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</si>
  <si>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</si>
  <si>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</si>
  <si>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</si>
  <si>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</si>
  <si>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</si>
  <si>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</si>
  <si>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</si>
  <si>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</si>
  <si>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</si>
  <si>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</si>
  <si>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</si>
  <si>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</si>
  <si>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</si>
  <si>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</si>
  <si>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</si>
  <si>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</si>
  <si>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</si>
  <si>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</si>
  <si>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</si>
  <si>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</si>
  <si>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</si>
  <si>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</si>
  <si>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</si>
  <si>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</si>
  <si>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</si>
  <si>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</si>
  <si>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</si>
  <si>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</si>
  <si>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</si>
  <si>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</si>
  <si>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</si>
  <si>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</si>
  <si>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</si>
  <si>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</si>
  <si>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</si>
  <si>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</si>
  <si>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</si>
  <si>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</si>
  <si>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</si>
  <si>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</si>
  <si>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</si>
  <si>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</si>
  <si>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</si>
  <si>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</si>
  <si>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</si>
  <si>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</si>
  <si>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</si>
  <si>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</si>
  <si>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</si>
  <si>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</si>
  <si>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</si>
  <si>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</si>
  <si>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</si>
  <si>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</si>
  <si>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</si>
  <si>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</si>
  <si>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</si>
  <si>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</si>
  <si>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</si>
  <si>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</si>
  <si>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</si>
  <si>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</si>
  <si>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</si>
  <si>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</si>
  <si>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</si>
  <si>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</si>
  <si>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</si>
  <si>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</si>
  <si>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</si>
  <si>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</si>
  <si>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</si>
  <si>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</si>
  <si>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</si>
  <si>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</si>
  <si>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</si>
  <si>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</si>
  <si>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</si>
  <si>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</si>
  <si>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</si>
  <si>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</si>
  <si>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</si>
  <si>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</si>
  <si>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</si>
  <si>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</si>
  <si>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2179999</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</si>
  <si>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</si>
  <si>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</si>
  <si>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</si>
  <si>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</si>
  <si>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</si>
  <si>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</si>
  <si>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</si>
  <si>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</si>
  <si>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</si>
  <si>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</si>
  <si>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</si>
  <si>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 xml:space="preserve">   农业农村★</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</si>
  <si>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</si>
  <si>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</si>
  <si>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</si>
  <si>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</si>
  <si>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</si>
  <si>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</si>
  <si>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</si>
  <si>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</si>
  <si>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</si>
  <si>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</si>
  <si>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</si>
  <si>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</si>
  <si>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</si>
  <si>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</si>
  <si>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</si>
  <si>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</si>
  <si>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</si>
  <si>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</si>
  <si>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</si>
  <si>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</si>
  <si>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</si>
  <si>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</si>
  <si>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</si>
  <si>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</si>
  <si>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</si>
  <si>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</si>
  <si>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</si>
  <si>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</si>
  <si>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</si>
  <si>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</si>
  <si>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</si>
  <si>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</si>
  <si>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</si>
  <si>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</si>
  <si>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</si>
  <si>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</si>
  <si>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</si>
  <si>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</si>
  <si>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</si>
  <si>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</si>
  <si>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</si>
  <si>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</si>
  <si>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</si>
  <si>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</si>
  <si>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</si>
  <si>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</si>
  <si>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</si>
  <si>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</si>
  <si>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</si>
  <si>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</si>
  <si>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</si>
  <si>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</si>
  <si>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</si>
  <si>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</si>
  <si>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</si>
  <si>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</si>
  <si>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</si>
  <si>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</si>
  <si>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</si>
  <si>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</si>
  <si>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</si>
  <si>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</si>
  <si>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</si>
  <si>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</si>
  <si>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</si>
  <si>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</si>
  <si>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</si>
  <si>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</si>
  <si>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</si>
  <si>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</si>
  <si>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</si>
  <si>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</si>
  <si>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</si>
  <si>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</si>
  <si>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</si>
  <si>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</si>
  <si>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</si>
  <si>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</si>
  <si>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</si>
  <si>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</si>
  <si>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</si>
  <si>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</si>
  <si>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</si>
  <si>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</si>
  <si>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</si>
  <si>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</si>
  <si>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</si>
  <si>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</si>
  <si>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</si>
  <si>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</si>
  <si>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</si>
  <si>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</si>
  <si>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</si>
  <si>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</si>
  <si>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</si>
  <si>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</si>
  <si>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</si>
  <si>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</si>
  <si>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</si>
  <si>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</si>
  <si>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</si>
  <si>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</si>
  <si>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</si>
  <si>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</si>
  <si>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</si>
  <si>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</si>
  <si>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</si>
  <si>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</si>
  <si>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</si>
  <si>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</si>
  <si>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</si>
  <si>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</si>
  <si>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</si>
  <si>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</si>
  <si>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</si>
  <si>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</si>
  <si>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</si>
  <si>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</si>
  <si>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</si>
  <si>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</si>
  <si>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</si>
  <si>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</si>
  <si>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</si>
  <si>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</si>
  <si>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</si>
  <si>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</si>
  <si>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</si>
  <si>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</si>
  <si>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</si>
  <si>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</si>
  <si>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</si>
  <si>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</si>
  <si>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</si>
  <si>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</si>
  <si>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</si>
  <si>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</si>
  <si>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</si>
  <si>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</si>
  <si>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</si>
  <si>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</si>
  <si>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</si>
  <si>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</si>
  <si>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</si>
  <si>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</si>
  <si>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</si>
  <si>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</si>
  <si>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</si>
  <si>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</si>
  <si>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</si>
  <si>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</si>
  <si>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</si>
  <si>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</si>
  <si>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</si>
  <si>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</si>
  <si>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</si>
  <si>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</si>
  <si>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</si>
  <si>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</si>
  <si>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</si>
  <si>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</si>
  <si>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</si>
  <si>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</si>
  <si>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</si>
  <si>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</si>
  <si>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</si>
  <si>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</si>
  <si>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</si>
  <si>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</si>
  <si>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</si>
  <si>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</si>
  <si>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</si>
  <si>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</si>
  <si>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</si>
  <si>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</si>
  <si>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</si>
  <si>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</si>
  <si>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</si>
  <si>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</si>
  <si>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</si>
  <si>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</si>
  <si>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</si>
  <si>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</si>
  <si>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</si>
  <si>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</si>
  <si>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</si>
  <si>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</si>
  <si>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</si>
  <si>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</si>
  <si>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</si>
  <si>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</si>
  <si>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</si>
  <si>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</si>
  <si>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</si>
  <si>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</si>
  <si>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</si>
  <si>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</si>
  <si>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</si>
  <si>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</si>
  <si>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</si>
  <si>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</si>
  <si>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</si>
  <si>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</si>
  <si>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</si>
  <si>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</si>
  <si>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</si>
  <si>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</si>
  <si>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</si>
  <si>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</si>
  <si>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</si>
  <si>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</si>
  <si>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</si>
  <si>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</si>
  <si>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</si>
  <si>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</si>
  <si>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</si>
  <si>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</si>
  <si>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</si>
  <si>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</si>
  <si>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</si>
  <si>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</si>
  <si>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</si>
  <si>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</si>
  <si>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</si>
  <si>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</si>
  <si>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</si>
  <si>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</si>
  <si>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</si>
  <si>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</si>
  <si>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</si>
  <si>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</si>
  <si>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</si>
  <si>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</si>
  <si>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</si>
  <si>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</si>
  <si>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</si>
  <si>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</si>
  <si>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</si>
  <si>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</si>
  <si>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</si>
  <si>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</si>
  <si>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</si>
  <si>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</si>
  <si>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</si>
  <si>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</si>
  <si>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</si>
  <si>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</si>
  <si>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</si>
  <si>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</si>
  <si>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</si>
  <si>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</si>
  <si>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</si>
  <si>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</si>
  <si>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</si>
  <si>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</si>
  <si>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</si>
  <si>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</si>
  <si>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</si>
  <si>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</si>
  <si>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 xml:space="preserve">     行政运行◆</t>
  </si>
  <si>
    <t>2240302</t>
  </si>
  <si>
    <t xml:space="preserve">     一般行政管理事务◆</t>
  </si>
  <si>
    <t>2240303</t>
  </si>
  <si>
    <t xml:space="preserve">     机关服务◆</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</si>
  <si>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</si>
  <si>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</si>
  <si>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</si>
  <si>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</si>
  <si>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</si>
  <si>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</si>
  <si>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</si>
  <si>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</si>
  <si>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</si>
  <si>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</si>
  <si>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</si>
  <si>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</si>
  <si>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</si>
  <si>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</si>
  <si>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</si>
  <si>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</si>
  <si>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</si>
  <si>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</si>
  <si>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</si>
  <si>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</si>
  <si>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</si>
  <si>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</si>
  <si>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</si>
  <si>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</si>
  <si>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</si>
  <si>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</si>
  <si>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</si>
  <si>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</si>
  <si>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</si>
  <si>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</si>
  <si>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</si>
  <si>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</si>
  <si>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</si>
  <si>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</si>
  <si>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</si>
  <si>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</si>
  <si>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</si>
  <si>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</si>
  <si>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</si>
  <si>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</si>
  <si>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</si>
  <si>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</si>
  <si>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</si>
  <si>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</si>
  <si>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</si>
  <si>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</si>
  <si>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</si>
  <si>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</si>
  <si>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</si>
  <si>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</si>
  <si>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</si>
  <si>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</si>
  <si>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</si>
  <si>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</si>
  <si>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</si>
  <si>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</si>
  <si>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</si>
  <si>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</si>
  <si>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</si>
  <si>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</si>
  <si>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</si>
  <si>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</si>
  <si>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</si>
  <si>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</si>
  <si>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</si>
  <si>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</si>
  <si>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</si>
  <si>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</si>
  <si>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</si>
  <si>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</si>
  <si>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</si>
  <si>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</si>
  <si>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</si>
  <si>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</si>
  <si>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</si>
  <si>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</si>
  <si>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</si>
  <si>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支出合计</t>
  </si>
  <si>
    <t>注：◆为2022年删除科目，★为科目名称变化</t>
  </si>
  <si>
    <t>2022年通海县一般性转移支付情况表（调整预算）</t>
  </si>
  <si>
    <t>表五</t>
  </si>
  <si>
    <t>财力性</t>
  </si>
  <si>
    <t>预算科目</t>
  </si>
  <si>
    <t>2022年调整预算数</t>
  </si>
  <si>
    <t>一般性转移支付收入合计</t>
  </si>
  <si>
    <t>11001</t>
  </si>
  <si>
    <t>2300102 所得税基数返还支出</t>
  </si>
  <si>
    <t>1100102</t>
  </si>
  <si>
    <t xml:space="preserve">         所得税基数返还收入</t>
  </si>
  <si>
    <t>2300103 成品油税费改革税收返还支出</t>
  </si>
  <si>
    <t>1100103</t>
  </si>
  <si>
    <t xml:space="preserve">         成品油税费改革税收返还收入</t>
  </si>
  <si>
    <t>2300104 增值税税收返还支出</t>
  </si>
  <si>
    <t>1100104</t>
  </si>
  <si>
    <t xml:space="preserve">         增值税税收返还收入</t>
  </si>
  <si>
    <t>2300105 消费税税收返还支出</t>
  </si>
  <si>
    <t>1100105</t>
  </si>
  <si>
    <t xml:space="preserve">         消费税税收返还收入</t>
  </si>
  <si>
    <t>1100106</t>
  </si>
  <si>
    <t xml:space="preserve">         增值税五五分享税收返还收入</t>
  </si>
  <si>
    <t>1100199</t>
  </si>
  <si>
    <t xml:space="preserve">         其他税收返还收入</t>
  </si>
  <si>
    <t>11002</t>
  </si>
  <si>
    <t>2300201 体制补助支出</t>
  </si>
  <si>
    <t>1100201</t>
  </si>
  <si>
    <t xml:space="preserve">         体制补助收入</t>
  </si>
  <si>
    <t>2300202 均衡性转移支付支出</t>
  </si>
  <si>
    <t>1100202</t>
  </si>
  <si>
    <t xml:space="preserve">         均衡性转移支付收入</t>
  </si>
  <si>
    <t>2300207 县级基本财力保障机制奖补资金支出</t>
  </si>
  <si>
    <t>1100207</t>
  </si>
  <si>
    <t xml:space="preserve">         县级基本财力保障机制奖补资金收入</t>
  </si>
  <si>
    <t>2300208 结算补助支出</t>
  </si>
  <si>
    <t>1100208</t>
  </si>
  <si>
    <t xml:space="preserve">         结算补助收入</t>
  </si>
  <si>
    <t>2300212 资源枯竭型城市转移支付补助支出</t>
  </si>
  <si>
    <t>1100212</t>
  </si>
  <si>
    <t xml:space="preserve">         资源枯竭型城市转移支付补助收入</t>
  </si>
  <si>
    <t>2300214 企业事业单位划转补助支出</t>
  </si>
  <si>
    <t>1100214</t>
  </si>
  <si>
    <t xml:space="preserve">         企业事业单位划转补助收入</t>
  </si>
  <si>
    <t>2300215 成品油税费改革转移支付补助支出</t>
  </si>
  <si>
    <t>1100215</t>
  </si>
  <si>
    <t xml:space="preserve">         产粮（油）大县奖励资金收入</t>
  </si>
  <si>
    <t>2300220 基层公检法司转移支付支出</t>
  </si>
  <si>
    <t>1100226</t>
  </si>
  <si>
    <t xml:space="preserve">         重点生态功能区转移支付收入</t>
  </si>
  <si>
    <t>2300221 城乡义务教育转移支付支出</t>
  </si>
  <si>
    <t>1100227</t>
  </si>
  <si>
    <t xml:space="preserve">         固定数额补助收入</t>
  </si>
  <si>
    <t>2300222 基本养老金转移支付支出</t>
  </si>
  <si>
    <t>1100228</t>
  </si>
  <si>
    <t xml:space="preserve">         革命老区转移支付收入</t>
  </si>
  <si>
    <t>2300223 城乡居民医疗保险转移支付支出</t>
  </si>
  <si>
    <t>1100229</t>
  </si>
  <si>
    <t xml:space="preserve">         民族地区转移支付收入</t>
  </si>
  <si>
    <t>2300224 农村综合改革转移支付支出</t>
  </si>
  <si>
    <t>1100230</t>
  </si>
  <si>
    <t xml:space="preserve">         边境地区转移支付收入</t>
  </si>
  <si>
    <t>2300225 产粮（油）大县奖励资金支出</t>
  </si>
  <si>
    <t>1100231</t>
  </si>
  <si>
    <t xml:space="preserve">         贫困地区转移支付收入</t>
  </si>
  <si>
    <t>2300226 重点生态功能区转移支付支出</t>
  </si>
  <si>
    <t>1100241</t>
  </si>
  <si>
    <t xml:space="preserve">         一般公共服务共同财政事权转移支付收入</t>
  </si>
  <si>
    <t>2300227 固定数额补助支出</t>
  </si>
  <si>
    <t>1100242</t>
  </si>
  <si>
    <t xml:space="preserve">         外交共同财政事权转移支付收入</t>
  </si>
  <si>
    <t>2300229 民族地区转移支付支出</t>
  </si>
  <si>
    <t>1100243</t>
  </si>
  <si>
    <t xml:space="preserve">         国防共同财政事权转移支付收入</t>
  </si>
  <si>
    <t>2300231 贫困地区转移支付支出</t>
  </si>
  <si>
    <t>1100244</t>
  </si>
  <si>
    <t xml:space="preserve">         公共安全共同财政事权转移支付收入</t>
  </si>
  <si>
    <t>2300244 公共安全共同财政事权转移支付支出</t>
  </si>
  <si>
    <t>1100245</t>
  </si>
  <si>
    <t xml:space="preserve">         教育共同财政事权转移支付收入</t>
  </si>
  <si>
    <t>2300245 教育共同财政事权转移支付支出</t>
  </si>
  <si>
    <t>1100246</t>
  </si>
  <si>
    <t xml:space="preserve">         科学技术共同财政事权转移支付收入</t>
  </si>
  <si>
    <t>2300248 社会保障和就业共同财政事权转移支付支出</t>
  </si>
  <si>
    <t>1100247</t>
  </si>
  <si>
    <t xml:space="preserve">         文化旅游体育与传媒共同财政事权转移支付收入</t>
  </si>
  <si>
    <t>2300249 医疗卫生共同财政事权转移支付支出</t>
  </si>
  <si>
    <t>1100248</t>
  </si>
  <si>
    <t xml:space="preserve">         社会保障和就业共同财政事权转移支付收入</t>
  </si>
  <si>
    <t>2300258 住房保障共同财政事权转移支付支出</t>
  </si>
  <si>
    <t>1100249</t>
  </si>
  <si>
    <t xml:space="preserve">         医疗卫生共同财政事权转移支付收入</t>
  </si>
  <si>
    <t>2300299 其他一般性转移支付支出</t>
  </si>
  <si>
    <t>1100250</t>
  </si>
  <si>
    <t xml:space="preserve">         节能环保共同财政事权转移支付收入</t>
  </si>
  <si>
    <t>2300246 科学技术共同财政事权转移支付支出</t>
  </si>
  <si>
    <t>1100251</t>
  </si>
  <si>
    <t xml:space="preserve">         城乡社区共同财政事权转移支付收入</t>
  </si>
  <si>
    <t>2300247 文化旅游体育与传媒共同财政事权转移支付支出</t>
  </si>
  <si>
    <t>1100252</t>
  </si>
  <si>
    <t xml:space="preserve">         农林水共同财政事权转移支付收入</t>
  </si>
  <si>
    <t>2300250 节能环保共同财政事权转移支付支出</t>
  </si>
  <si>
    <t>1100253</t>
  </si>
  <si>
    <t xml:space="preserve">         交通运输共同财政事权转移支付收入</t>
  </si>
  <si>
    <t>2300252 农林水共同财政事权转移支付支出</t>
  </si>
  <si>
    <t>1100254</t>
  </si>
  <si>
    <t xml:space="preserve">         资源勘探信息等共同财政事权转移支付收入</t>
  </si>
  <si>
    <t>2300253 交通运输共同财政事权转移支付支出</t>
  </si>
  <si>
    <t>1100255</t>
  </si>
  <si>
    <t xml:space="preserve">         商业服务业等共同财政事权转移支付收入</t>
  </si>
  <si>
    <t>2300260 其他共同财政事权转移支付支出</t>
  </si>
  <si>
    <t>1100256</t>
  </si>
  <si>
    <t xml:space="preserve">         金融共同财政事权转移支付收入</t>
  </si>
  <si>
    <t>2300260 灾害防治及应急管理共同财政事权转移支付支出</t>
  </si>
  <si>
    <t>1100257</t>
  </si>
  <si>
    <t xml:space="preserve">         自然资源海洋气象等共同财政事权转移支付收入</t>
  </si>
  <si>
    <t>2300254 资源勘探信息等共同财政事权转移支付支出</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</si>
  <si>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</si>
  <si>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</si>
  <si>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</si>
  <si>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</si>
  <si>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</si>
  <si>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</si>
  <si>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</si>
  <si>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</si>
  <si>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1100296</t>
  </si>
  <si>
    <t xml:space="preserve">         增值税留抵退税转移支付收入</t>
  </si>
  <si>
    <t>1100297</t>
  </si>
  <si>
    <t xml:space="preserve">         其他退税减税降费转移支付收入</t>
  </si>
  <si>
    <t>1100298</t>
  </si>
  <si>
    <t xml:space="preserve">         补充县区财力转移支付收入</t>
  </si>
  <si>
    <t>1100299</t>
  </si>
  <si>
    <t xml:space="preserve">         其他一般性转移支付收入</t>
  </si>
  <si>
    <t>2022年通海县新增预算项目情况表</t>
  </si>
  <si>
    <t>表六</t>
  </si>
  <si>
    <t>单位：元</t>
  </si>
  <si>
    <t>财政股室</t>
  </si>
  <si>
    <t>单位代码</t>
  </si>
  <si>
    <t>单位名称</t>
  </si>
  <si>
    <t>项目名称</t>
  </si>
  <si>
    <t>功能科目</t>
  </si>
  <si>
    <t>安排金额</t>
  </si>
  <si>
    <t>备注</t>
  </si>
  <si>
    <t>合计</t>
  </si>
  <si>
    <t>总计</t>
  </si>
  <si>
    <t>本次调整预算新增（政府性基金）小计</t>
  </si>
  <si>
    <t>社保股</t>
  </si>
  <si>
    <t>红塔区民政局</t>
  </si>
  <si>
    <t>殡仪馆资产处置经费</t>
  </si>
  <si>
    <t>基金（土地收入）安排</t>
  </si>
  <si>
    <t>金融债务股</t>
  </si>
  <si>
    <t>其他自平衡专项债券付息专项资金</t>
  </si>
  <si>
    <t>2320498</t>
  </si>
  <si>
    <t>年初预算2022年度发行新增专项债券3亿元，实际发行4亿元，债券期限为10年期，每半年付息一次，2022年12月须支付半年利息，故申请调增该付息及发行费指标。</t>
  </si>
  <si>
    <t>其他自平衡专项债券发行费用专项资金</t>
  </si>
  <si>
    <t>2330498</t>
  </si>
  <si>
    <t>预算股</t>
  </si>
  <si>
    <t xml:space="preserve">弥玉高速、滇中饮水项目等地块土地成本 </t>
  </si>
  <si>
    <t>本次调整预算新增（公共预算）小计</t>
  </si>
  <si>
    <t>2022年通海县政府性基金预算收入情况表（调整预算）</t>
  </si>
  <si>
    <t>表七</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</si>
  <si>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</si>
  <si>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</si>
  <si>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</si>
  <si>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</si>
  <si>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</si>
  <si>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</si>
  <si>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</si>
  <si>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</si>
  <si>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</si>
  <si>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</si>
  <si>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</si>
  <si>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</si>
  <si>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</si>
  <si>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</si>
  <si>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</si>
  <si>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</si>
  <si>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</si>
  <si>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</si>
  <si>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</si>
  <si>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</si>
  <si>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</si>
  <si>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</si>
  <si>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</si>
  <si>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</si>
  <si>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</si>
  <si>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</si>
  <si>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</si>
  <si>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</si>
  <si>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</si>
  <si>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</si>
  <si>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</si>
  <si>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</si>
  <si>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</si>
  <si>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</si>
  <si>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</si>
  <si>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</si>
  <si>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</si>
  <si>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</si>
  <si>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</si>
  <si>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</si>
  <si>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</si>
  <si>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</si>
  <si>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</si>
  <si>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</si>
  <si>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</si>
  <si>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</si>
  <si>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</si>
  <si>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十七、专项债务对应项目专项收入★</t>
  </si>
  <si>
    <t>政府性基金预算收入</t>
  </si>
  <si>
    <t>地方政府专项债务收入</t>
  </si>
  <si>
    <t xml:space="preserve">  政府性基金转移支付收入</t>
  </si>
  <si>
    <t xml:space="preserve">     政府性基金补助收入</t>
  </si>
  <si>
    <t xml:space="preserve">     抗疫特别国债转移支付收入▲</t>
  </si>
  <si>
    <t>1100405</t>
  </si>
  <si>
    <t xml:space="preserve">     文化旅游体育与传媒</t>
  </si>
  <si>
    <t>1100406</t>
  </si>
  <si>
    <t xml:space="preserve">     社会保障和就业</t>
  </si>
  <si>
    <t>1100408</t>
  </si>
  <si>
    <t xml:space="preserve">     城乡社区</t>
  </si>
  <si>
    <t>1100409</t>
  </si>
  <si>
    <t xml:space="preserve">     农林水</t>
  </si>
  <si>
    <t>1100499</t>
  </si>
  <si>
    <t xml:space="preserve">     其他收入</t>
  </si>
  <si>
    <t xml:space="preserve">   上解收入▼</t>
  </si>
  <si>
    <t xml:space="preserve">   债务转贷收入</t>
  </si>
  <si>
    <t>注：▲为2021年删除科目，◆为2022年删除科目，★为科目名称变化</t>
  </si>
  <si>
    <t>2022年通海县政府性基金预算支出情况表（调整预算）</t>
  </si>
  <si>
    <t>表八</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</si>
  <si>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</si>
  <si>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</si>
  <si>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</si>
  <si>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</si>
  <si>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</si>
  <si>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</si>
  <si>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</si>
  <si>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</si>
  <si>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</si>
  <si>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</si>
  <si>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</si>
  <si>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 </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</si>
  <si>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</si>
  <si>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</si>
  <si>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</si>
  <si>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</si>
  <si>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</si>
  <si>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</si>
  <si>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</si>
  <si>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</si>
  <si>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</si>
  <si>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</si>
  <si>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</si>
  <si>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</si>
  <si>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</si>
  <si>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</si>
  <si>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</si>
  <si>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</si>
  <si>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</si>
  <si>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</si>
  <si>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</si>
  <si>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</si>
  <si>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</si>
  <si>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</si>
  <si>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</si>
  <si>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</si>
  <si>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</si>
  <si>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</si>
  <si>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</si>
  <si>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</si>
  <si>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</si>
  <si>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</si>
  <si>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</si>
  <si>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</si>
  <si>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</si>
  <si>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</si>
  <si>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</si>
  <si>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</si>
  <si>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</si>
  <si>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</si>
  <si>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</si>
  <si>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</si>
  <si>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</si>
  <si>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</si>
  <si>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</si>
  <si>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</si>
  <si>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</si>
  <si>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</si>
  <si>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</si>
  <si>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</si>
  <si>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</si>
  <si>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</si>
  <si>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</si>
  <si>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</si>
  <si>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</si>
  <si>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</si>
  <si>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</si>
  <si>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</si>
  <si>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</si>
  <si>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</si>
  <si>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</si>
  <si>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</si>
  <si>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</si>
  <si>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</si>
  <si>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</si>
  <si>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</si>
  <si>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</si>
  <si>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</si>
  <si>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</si>
  <si>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</si>
  <si>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</si>
  <si>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</si>
  <si>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</si>
  <si>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</si>
  <si>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</si>
  <si>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</si>
  <si>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</si>
  <si>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</si>
  <si>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</si>
  <si>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</si>
  <si>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</si>
  <si>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</si>
  <si>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</si>
  <si>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</si>
  <si>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</si>
  <si>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</si>
  <si>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</si>
  <si>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</si>
  <si>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</si>
  <si>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</si>
  <si>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</si>
  <si>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</si>
  <si>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</si>
  <si>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</si>
  <si>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</si>
  <si>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</si>
  <si>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</si>
  <si>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</si>
  <si>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</si>
  <si>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</si>
  <si>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</si>
  <si>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</si>
  <si>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</si>
  <si>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</si>
  <si>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</si>
  <si>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</si>
  <si>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</si>
  <si>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</si>
  <si>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</si>
  <si>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</si>
  <si>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</si>
  <si>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</si>
  <si>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</si>
  <si>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</si>
  <si>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</si>
  <si>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</si>
  <si>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</si>
  <si>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</si>
  <si>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</si>
  <si>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</si>
  <si>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</si>
  <si>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</si>
  <si>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</si>
  <si>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</si>
  <si>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</si>
  <si>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</si>
  <si>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</si>
  <si>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</si>
  <si>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</si>
  <si>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</si>
  <si>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</si>
  <si>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</si>
  <si>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</si>
  <si>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</si>
  <si>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</si>
  <si>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</si>
  <si>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</si>
  <si>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</si>
  <si>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</si>
  <si>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</si>
  <si>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</si>
  <si>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</si>
  <si>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</si>
  <si>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</si>
  <si>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</si>
  <si>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</si>
  <si>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</si>
  <si>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</si>
  <si>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</si>
  <si>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</si>
  <si>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</si>
  <si>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</si>
  <si>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</si>
  <si>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</si>
  <si>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</si>
  <si>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</si>
  <si>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</si>
  <si>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</si>
  <si>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</si>
  <si>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</si>
  <si>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</si>
  <si>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</si>
  <si>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</si>
  <si>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</si>
  <si>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</si>
  <si>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</si>
  <si>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</si>
  <si>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</si>
  <si>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</si>
  <si>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</si>
  <si>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</si>
  <si>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</si>
  <si>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</si>
  <si>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</si>
  <si>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</si>
  <si>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</si>
  <si>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</si>
  <si>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</si>
  <si>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</si>
  <si>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</si>
  <si>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</si>
  <si>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</si>
  <si>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</si>
  <si>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</si>
  <si>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</si>
  <si>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</si>
  <si>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</si>
  <si>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</si>
  <si>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</si>
  <si>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</si>
  <si>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</si>
  <si>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</si>
  <si>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</si>
  <si>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</si>
  <si>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</si>
  <si>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</si>
  <si>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</si>
  <si>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</si>
  <si>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</si>
  <si>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</si>
  <si>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</si>
  <si>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</si>
  <si>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</si>
  <si>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</si>
  <si>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</si>
  <si>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</si>
  <si>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</si>
  <si>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</si>
  <si>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</si>
  <si>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t>
  </si>
  <si>
    <t>230</t>
  </si>
  <si>
    <t>23006</t>
  </si>
  <si>
    <t xml:space="preserve">   上解支出▼</t>
  </si>
  <si>
    <t>23008</t>
  </si>
  <si>
    <t xml:space="preserve">   调出资金</t>
  </si>
  <si>
    <t>23009</t>
  </si>
  <si>
    <t xml:space="preserve">   年终结余</t>
  </si>
  <si>
    <t>23011</t>
  </si>
  <si>
    <t>债务转贷支出</t>
  </si>
  <si>
    <t>231</t>
  </si>
  <si>
    <t>地方政府专项债务还本支出</t>
  </si>
  <si>
    <t xml:space="preserve">   置换专项债券还本支出</t>
  </si>
  <si>
    <t xml:space="preserve">   政府性基金预算收入还本支出</t>
  </si>
  <si>
    <t>2022年通海县国有资本经营收入预算情况表（调整预算）</t>
  </si>
  <si>
    <t>表九</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</si>
  <si>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</si>
  <si>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</si>
  <si>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</si>
  <si>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</si>
  <si>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</si>
  <si>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</si>
  <si>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</si>
  <si>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</si>
  <si>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</si>
  <si>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</si>
  <si>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</si>
  <si>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</si>
  <si>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</si>
  <si>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</si>
  <si>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</si>
  <si>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</si>
  <si>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</si>
  <si>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</si>
  <si>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</si>
  <si>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</si>
  <si>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</si>
  <si>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</si>
  <si>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</si>
  <si>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</si>
  <si>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</si>
  <si>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</si>
  <si>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</si>
  <si>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</si>
  <si>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</si>
  <si>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</si>
  <si>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</si>
  <si>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</si>
  <si>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</si>
  <si>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</si>
  <si>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</si>
  <si>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</si>
  <si>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</si>
  <si>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2022年通海县国有资本经营支出预算情况表（调整预算）</t>
  </si>
  <si>
    <t>表十</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</si>
  <si>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</si>
  <si>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</si>
  <si>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</si>
  <si>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</si>
  <si>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</si>
  <si>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</si>
  <si>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</si>
  <si>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</si>
  <si>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</si>
  <si>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</si>
  <si>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</si>
  <si>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</si>
  <si>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</si>
  <si>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</si>
  <si>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</si>
  <si>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</si>
  <si>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</si>
  <si>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</si>
  <si>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</si>
  <si>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</si>
  <si>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</si>
  <si>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</si>
  <si>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</si>
  <si>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2022年通海县社会保险基金收入预算情况表（调整预算）</t>
  </si>
  <si>
    <t>表十一</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</si>
  <si>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</si>
  <si>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</si>
  <si>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</si>
  <si>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</si>
  <si>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</si>
  <si>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</si>
  <si>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</si>
  <si>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</si>
  <si>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</si>
  <si>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</si>
  <si>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</si>
  <si>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 xml:space="preserve">  其中：保险费收入</t>
  </si>
  <si>
    <t xml:space="preserve">        利息收入</t>
  </si>
  <si>
    <t xml:space="preserve">        财政补贴收入</t>
  </si>
  <si>
    <t>上级补助收入</t>
  </si>
  <si>
    <t>下级上解收入</t>
  </si>
  <si>
    <t>收入合计</t>
  </si>
  <si>
    <t>2022年通海县社会保险基金支出预算情况表（调整预算）</t>
  </si>
  <si>
    <t>表十二</t>
  </si>
  <si>
    <r>
      <rPr>
        <sz val="14"/>
        <rFont val="MS Serif"/>
        <charset val="134"/>
      </rPr>
      <t xml:space="preserve">    </t>
    </r>
    <r>
      <rPr>
        <sz val="14"/>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</si>
  <si>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</si>
  <si>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</si>
  <si>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</si>
  <si>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</si>
  <si>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</si>
  <si>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</si>
  <si>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</si>
  <si>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</si>
  <si>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</si>
  <si>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 xml:space="preserve">    其中：社会保险待遇支出</t>
  </si>
  <si>
    <t>补助下级支出</t>
  </si>
  <si>
    <t>上解上级支出</t>
  </si>
  <si>
    <t>2022年通海县社会保险基金结余执行情况表（调整预算）</t>
  </si>
  <si>
    <t>表十三</t>
  </si>
  <si>
    <r>
      <rPr>
        <sz val="14"/>
        <rFont val="MS Serif"/>
        <charset val="134"/>
      </rPr>
      <t xml:space="preserve">    </t>
    </r>
    <r>
      <rPr>
        <sz val="14"/>
        <color indexed="8"/>
        <rFont val="宋体"/>
        <charset val="134"/>
      </rPr>
      <t>单位：万元</t>
    </r>
  </si>
  <si>
    <t>一、企业职工基本养老保险基金本年收支结余</t>
  </si>
  <si>
    <t xml:space="preserve">    企业职工基本养老保险基金年末滚存结余</t>
  </si>
  <si>
    <t>二、机关事业单位基本养老保险基金本年收支结余</t>
  </si>
  <si>
    <t xml:space="preserve">    机关事业单位基本养老保险基金年末滚存结余</t>
  </si>
  <si>
    <t>三、失业保险基金本年收支结余</t>
  </si>
  <si>
    <t xml:space="preserve">    失业保险基金年末滚存结余</t>
  </si>
  <si>
    <t>四、城镇职工基本医疗保险基金本年收支结余</t>
  </si>
  <si>
    <t xml:space="preserve">    城镇职工基本医疗保险基金年末滚存结余</t>
  </si>
  <si>
    <t>五、工伤保险基金本年收支结余</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</si>
  <si>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</si>
  <si>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</si>
  <si>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</si>
  <si>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</si>
  <si>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</si>
  <si>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 xml:space="preserve">        本年收支结余</t>
  </si>
  <si>
    <t xml:space="preserve">        年末滚存结余</t>
  </si>
  <si>
    <t>执行数</t>
  </si>
</sst>
</file>

<file path=xl/styles.xml><?xml version="1.0" encoding="utf-8"?>
<styleSheet xmlns="http://schemas.openxmlformats.org/spreadsheetml/2006/main">
  <numFmts count="28">
    <numFmt numFmtId="176" formatCode="0.00_ "/>
    <numFmt numFmtId="177" formatCode="#,##0.00_ "/>
    <numFmt numFmtId="178" formatCode="_(* #,##0.00_);_(* \(#,##0.00\);_(* &quot;-&quot;??_);_(@_)"/>
    <numFmt numFmtId="42" formatCode="_ &quot;￥&quot;* #,##0_ ;_ &quot;￥&quot;* \-#,##0_ ;_ &quot;￥&quot;* &quot;-&quot;_ ;_ @_ "/>
    <numFmt numFmtId="179" formatCode="#,##0_);[Red]\(#,##0\)"/>
    <numFmt numFmtId="180" formatCode="_-* #,##0.00_-;\-* #,##0.00_-;_-* &quot;-&quot;??_-;_-@_-"/>
    <numFmt numFmtId="43" formatCode="_ * #,##0.00_ ;_ * \-#,##0.00_ ;_ * &quot;-&quot;??_ ;_ @_ "/>
    <numFmt numFmtId="181" formatCode="_(&quot;$&quot;* #,##0_);_(&quot;$&quot;* \(#,##0\);_(&quot;$&quot;* &quot;-&quot;_);_(@_)"/>
    <numFmt numFmtId="182" formatCode="yy\.mm\.dd"/>
    <numFmt numFmtId="183" formatCode="_-&quot;$&quot;\ * #,##0_-;_-&quot;$&quot;\ * #,##0\-;_-&quot;$&quot;\ * &quot;-&quot;_-;_-@_-"/>
    <numFmt numFmtId="44" formatCode="_ &quot;￥&quot;* #,##0.00_ ;_ &quot;￥&quot;* \-#,##0.00_ ;_ &quot;￥&quot;* &quot;-&quot;??_ ;_ @_ "/>
    <numFmt numFmtId="184" formatCode="_(* #,##0_);_(* \(#,##0\);_(* &quot;-&quot;_);_(@_)"/>
    <numFmt numFmtId="185" formatCode="#\ ??/??"/>
    <numFmt numFmtId="186" formatCode="&quot;$&quot;#,##0_);[Red]\(&quot;$&quot;#,##0\)"/>
    <numFmt numFmtId="187" formatCode="&quot;$&quot;\ #,##0_-;[Red]&quot;$&quot;\ #,##0\-"/>
    <numFmt numFmtId="188" formatCode="_(&quot;$&quot;* #,##0.00_);_(&quot;$&quot;* \(#,##0.00\);_(&quot;$&quot;* &quot;-&quot;??_);_(@_)"/>
    <numFmt numFmtId="189" formatCode="&quot;$&quot;#,##0.00_);[Red]\(&quot;$&quot;#,##0.00\)"/>
    <numFmt numFmtId="190" formatCode="&quot;$&quot;\ #,##0.00_-;[Red]&quot;$&quot;\ #,##0.00\-"/>
    <numFmt numFmtId="191" formatCode="\$#,##0.00;\(\$#,##0.00\)"/>
    <numFmt numFmtId="192" formatCode="#,##0.0_);\(#,##0.0\)"/>
    <numFmt numFmtId="193" formatCode="#,##0;\(#,##0\)"/>
    <numFmt numFmtId="194" formatCode="0.0%"/>
    <numFmt numFmtId="195" formatCode="#,##0_ "/>
    <numFmt numFmtId="41" formatCode="_ * #,##0_ ;_ * \-#,##0_ ;_ * &quot;-&quot;_ ;_ @_ "/>
    <numFmt numFmtId="196" formatCode="_-* #,##0_-;\-* #,##0_-;_-* &quot;-&quot;_-;_-@_-"/>
    <numFmt numFmtId="197" formatCode="_-&quot;$&quot;\ * #,##0.00_-;_-&quot;$&quot;\ * #,##0.00\-;_-&quot;$&quot;\ * &quot;-&quot;??_-;_-@_-"/>
    <numFmt numFmtId="198" formatCode="#,##0_ ;[Red]\-#,##0\ "/>
    <numFmt numFmtId="199" formatCode="\$#,##0;\(\$#,##0\)"/>
  </numFmts>
  <fonts count="123">
    <font>
      <sz val="11"/>
      <color indexed="8"/>
      <name val="宋体"/>
      <charset val="134"/>
    </font>
    <font>
      <sz val="12"/>
      <name val="宋体"/>
      <charset val="134"/>
    </font>
    <font>
      <sz val="26"/>
      <name val="方正小标宋简体"/>
      <charset val="134"/>
    </font>
    <font>
      <sz val="14"/>
      <name val="宋体"/>
      <charset val="134"/>
    </font>
    <font>
      <sz val="14"/>
      <color indexed="8"/>
      <name val="宋体"/>
      <charset val="134"/>
    </font>
    <font>
      <sz val="14"/>
      <color indexed="9"/>
      <name val="宋体"/>
      <charset val="134"/>
    </font>
    <font>
      <b/>
      <sz val="14"/>
      <name val="宋体"/>
      <charset val="134"/>
    </font>
    <font>
      <b/>
      <sz val="14"/>
      <color indexed="8"/>
      <name val="宋体"/>
      <charset val="134"/>
    </font>
    <font>
      <sz val="24"/>
      <name val="方正小标宋简体"/>
      <charset val="134"/>
    </font>
    <font>
      <b/>
      <sz val="14"/>
      <color rgb="FFFF0000"/>
      <name val="宋体"/>
      <charset val="134"/>
    </font>
    <font>
      <b/>
      <sz val="12"/>
      <name val="宋体"/>
      <charset val="134"/>
    </font>
    <font>
      <b/>
      <sz val="14"/>
      <color theme="1"/>
      <name val="宋体"/>
      <charset val="134"/>
    </font>
    <font>
      <sz val="14"/>
      <color theme="1"/>
      <name val="宋体"/>
      <charset val="134"/>
    </font>
    <font>
      <sz val="10"/>
      <name val="宋体"/>
      <charset val="134"/>
    </font>
    <font>
      <b/>
      <sz val="11"/>
      <name val="宋体"/>
      <charset val="134"/>
    </font>
    <font>
      <sz val="14"/>
      <name val="宋体"/>
      <charset val="134"/>
      <scheme val="minor"/>
    </font>
    <font>
      <sz val="12"/>
      <color rgb="FFFF0000"/>
      <name val="宋体"/>
      <charset val="134"/>
    </font>
    <font>
      <sz val="14"/>
      <color rgb="FFFF0000"/>
      <name val="宋体"/>
      <charset val="134"/>
    </font>
    <font>
      <b/>
      <sz val="11"/>
      <color rgb="FFFF0000"/>
      <name val="宋体"/>
      <charset val="134"/>
    </font>
    <font>
      <sz val="11"/>
      <name val="宋体"/>
      <charset val="134"/>
    </font>
    <font>
      <b/>
      <sz val="14"/>
      <name val="黑体"/>
      <charset val="134"/>
    </font>
    <font>
      <sz val="12"/>
      <name val="仿宋_GB2312"/>
      <charset val="134"/>
    </font>
    <font>
      <b/>
      <sz val="11"/>
      <color indexed="8"/>
      <name val="宋体"/>
      <charset val="134"/>
    </font>
    <font>
      <b/>
      <sz val="20"/>
      <name val="宋体"/>
      <charset val="134"/>
    </font>
    <font>
      <b/>
      <sz val="10"/>
      <name val="等线"/>
      <charset val="134"/>
    </font>
    <font>
      <b/>
      <sz val="12"/>
      <name val="宋体"/>
      <charset val="134"/>
      <scheme val="minor"/>
    </font>
    <font>
      <sz val="11"/>
      <name val="宋体"/>
      <charset val="134"/>
      <scheme val="minor"/>
    </font>
    <font>
      <sz val="10"/>
      <name val="等线"/>
      <charset val="134"/>
    </font>
    <font>
      <b/>
      <sz val="12"/>
      <name val="等线"/>
      <charset val="134"/>
    </font>
    <font>
      <b/>
      <sz val="9"/>
      <name val="宋体"/>
      <charset val="134"/>
    </font>
    <font>
      <sz val="11"/>
      <color indexed="8"/>
      <name val="宋体"/>
      <charset val="134"/>
      <scheme val="minor"/>
    </font>
    <font>
      <sz val="20"/>
      <name val="方正小标宋简体"/>
      <charset val="134"/>
    </font>
    <font>
      <b/>
      <sz val="14"/>
      <name val="宋体"/>
      <charset val="134"/>
      <scheme val="major"/>
    </font>
    <font>
      <sz val="11"/>
      <color rgb="FFFF0000"/>
      <name val="宋体"/>
      <charset val="134"/>
    </font>
    <font>
      <b/>
      <sz val="10"/>
      <name val="宋体"/>
      <charset val="134"/>
    </font>
    <font>
      <sz val="14"/>
      <color indexed="10"/>
      <name val="宋体"/>
      <charset val="134"/>
    </font>
    <font>
      <sz val="12"/>
      <color indexed="9"/>
      <name val="宋体"/>
      <charset val="134"/>
    </font>
    <font>
      <sz val="15"/>
      <name val="宋体"/>
      <charset val="134"/>
    </font>
    <font>
      <sz val="28"/>
      <name val="方正小标宋简体"/>
      <charset val="134"/>
    </font>
    <font>
      <sz val="20"/>
      <name val="华文中宋"/>
      <charset val="134"/>
    </font>
    <font>
      <sz val="17"/>
      <name val="仿宋_GB2312"/>
      <charset val="134"/>
    </font>
    <font>
      <sz val="20"/>
      <name val="宋体"/>
      <charset val="134"/>
    </font>
    <font>
      <sz val="16"/>
      <name val="黑体"/>
      <charset val="134"/>
    </font>
    <font>
      <sz val="12"/>
      <name val="黑体"/>
      <charset val="134"/>
    </font>
    <font>
      <sz val="30"/>
      <name val="方正小标宋简体"/>
      <charset val="134"/>
    </font>
    <font>
      <sz val="100"/>
      <name val="华文行楷"/>
      <charset val="134"/>
    </font>
    <font>
      <sz val="20"/>
      <name val="楷体_GB2312"/>
      <charset val="134"/>
    </font>
    <font>
      <b/>
      <sz val="11"/>
      <color indexed="9"/>
      <name val="宋体"/>
      <charset val="134"/>
    </font>
    <font>
      <sz val="11"/>
      <color indexed="17"/>
      <name val="宋体"/>
      <charset val="134"/>
    </font>
    <font>
      <sz val="11"/>
      <color indexed="9"/>
      <name val="宋体"/>
      <charset val="134"/>
    </font>
    <font>
      <sz val="10"/>
      <name val="Geneva"/>
      <charset val="134"/>
    </font>
    <font>
      <sz val="11"/>
      <color indexed="20"/>
      <name val="宋体"/>
      <charset val="134"/>
    </font>
    <font>
      <b/>
      <sz val="18"/>
      <color indexed="56"/>
      <name val="宋体"/>
      <charset val="134"/>
    </font>
    <font>
      <b/>
      <sz val="11"/>
      <color indexed="52"/>
      <name val="宋体"/>
      <charset val="134"/>
    </font>
    <font>
      <b/>
      <sz val="11"/>
      <color indexed="63"/>
      <name val="宋体"/>
      <charset val="134"/>
    </font>
    <font>
      <sz val="11"/>
      <color indexed="60"/>
      <name val="宋体"/>
      <charset val="134"/>
    </font>
    <font>
      <sz val="12"/>
      <color indexed="8"/>
      <name val="宋体"/>
      <charset val="134"/>
    </font>
    <font>
      <sz val="12"/>
      <name val="Times New Roman"/>
      <charset val="134"/>
    </font>
    <font>
      <b/>
      <sz val="11"/>
      <color indexed="56"/>
      <name val="宋体"/>
      <charset val="134"/>
    </font>
    <font>
      <sz val="12"/>
      <name val="Helv"/>
      <charset val="134"/>
    </font>
    <font>
      <sz val="11"/>
      <color indexed="62"/>
      <name val="宋体"/>
      <charset val="134"/>
    </font>
    <font>
      <b/>
      <sz val="13"/>
      <color indexed="56"/>
      <name val="宋体"/>
      <charset val="134"/>
    </font>
    <font>
      <sz val="8"/>
      <name val="Arial"/>
      <charset val="134"/>
    </font>
    <font>
      <sz val="10"/>
      <name val="Arial"/>
      <charset val="134"/>
    </font>
    <font>
      <u/>
      <sz val="12"/>
      <color indexed="12"/>
      <name val="宋体"/>
      <charset val="134"/>
    </font>
    <font>
      <b/>
      <sz val="11"/>
      <color rgb="FFFA7D00"/>
      <name val="宋体"/>
      <charset val="0"/>
      <scheme val="minor"/>
    </font>
    <font>
      <sz val="10"/>
      <name val="楷体"/>
      <charset val="134"/>
    </font>
    <font>
      <sz val="11"/>
      <color indexed="52"/>
      <name val="宋体"/>
      <charset val="134"/>
    </font>
    <font>
      <sz val="8"/>
      <name val="Times New Roman"/>
      <charset val="134"/>
    </font>
    <font>
      <sz val="12"/>
      <color indexed="17"/>
      <name val="宋体"/>
      <charset val="134"/>
    </font>
    <font>
      <sz val="10"/>
      <name val="Helv"/>
      <charset val="134"/>
    </font>
    <font>
      <b/>
      <sz val="15"/>
      <color indexed="56"/>
      <name val="宋体"/>
      <charset val="134"/>
    </font>
    <font>
      <b/>
      <sz val="10"/>
      <name val="Tms Rmn"/>
      <charset val="134"/>
    </font>
    <font>
      <sz val="12"/>
      <color indexed="16"/>
      <name val="宋体"/>
      <charset val="134"/>
    </font>
    <font>
      <b/>
      <sz val="13"/>
      <color indexed="54"/>
      <name val="宋体"/>
      <charset val="134"/>
    </font>
    <font>
      <sz val="10"/>
      <name val="MS Sans Serif"/>
      <charset val="134"/>
    </font>
    <font>
      <sz val="11"/>
      <color indexed="10"/>
      <name val="宋体"/>
      <charset val="134"/>
    </font>
    <font>
      <sz val="10"/>
      <name val="仿宋_GB2312"/>
      <charset val="134"/>
    </font>
    <font>
      <b/>
      <sz val="9"/>
      <name val="Arial"/>
      <charset val="134"/>
    </font>
    <font>
      <b/>
      <sz val="10"/>
      <color indexed="9"/>
      <name val="宋体"/>
      <charset val="134"/>
    </font>
    <font>
      <b/>
      <sz val="10"/>
      <name val="Arial"/>
      <charset val="134"/>
    </font>
    <font>
      <b/>
      <sz val="10"/>
      <name val="MS Sans Serif"/>
      <charset val="134"/>
    </font>
    <font>
      <sz val="9"/>
      <name val="微软雅黑"/>
      <charset val="134"/>
    </font>
    <font>
      <i/>
      <sz val="11"/>
      <color indexed="23"/>
      <name val="宋体"/>
      <charset val="134"/>
    </font>
    <font>
      <sz val="7"/>
      <name val="Small Fonts"/>
      <charset val="134"/>
    </font>
    <font>
      <b/>
      <sz val="14"/>
      <name val="楷体"/>
      <charset val="134"/>
    </font>
    <font>
      <b/>
      <sz val="11"/>
      <color theme="3"/>
      <name val="宋体"/>
      <charset val="134"/>
      <scheme val="minor"/>
    </font>
    <font>
      <sz val="11"/>
      <color theme="1"/>
      <name val="宋体"/>
      <charset val="0"/>
      <scheme val="minor"/>
    </font>
    <font>
      <sz val="12"/>
      <color indexed="20"/>
      <name val="宋体"/>
      <charset val="134"/>
    </font>
    <font>
      <sz val="11"/>
      <color rgb="FF006100"/>
      <name val="宋体"/>
      <charset val="0"/>
      <scheme val="minor"/>
    </font>
    <font>
      <sz val="11"/>
      <color theme="0"/>
      <name val="宋体"/>
      <charset val="0"/>
      <scheme val="minor"/>
    </font>
    <font>
      <sz val="11"/>
      <color rgb="FF9C0006"/>
      <name val="宋体"/>
      <charset val="0"/>
      <scheme val="minor"/>
    </font>
    <font>
      <b/>
      <sz val="18"/>
      <color indexed="62"/>
      <name val="宋体"/>
      <charset val="134"/>
    </font>
    <font>
      <u/>
      <sz val="12"/>
      <color indexed="36"/>
      <name val="宋体"/>
      <charset val="134"/>
    </font>
    <font>
      <b/>
      <sz val="11"/>
      <color theme="1"/>
      <name val="宋体"/>
      <charset val="0"/>
      <scheme val="minor"/>
    </font>
    <font>
      <b/>
      <sz val="12"/>
      <name val="Arial"/>
      <charset val="134"/>
    </font>
    <font>
      <sz val="11"/>
      <color theme="1"/>
      <name val="宋体"/>
      <charset val="134"/>
      <scheme val="minor"/>
    </font>
    <font>
      <sz val="11"/>
      <color rgb="FFFF0000"/>
      <name val="宋体"/>
      <charset val="0"/>
      <scheme val="minor"/>
    </font>
    <font>
      <sz val="10"/>
      <name val="Times New Roman"/>
      <charset val="134"/>
    </font>
    <font>
      <sz val="10"/>
      <color indexed="8"/>
      <name val="MS Sans Serif"/>
      <charset val="134"/>
    </font>
    <font>
      <sz val="9"/>
      <name val="宋体"/>
      <charset val="134"/>
    </font>
    <font>
      <u/>
      <sz val="11"/>
      <color indexed="52"/>
      <name val="宋体"/>
      <charset val="134"/>
    </font>
    <font>
      <sz val="12"/>
      <name val="Courier"/>
      <charset val="134"/>
    </font>
    <font>
      <sz val="11"/>
      <color rgb="FF9C6500"/>
      <name val="宋体"/>
      <charset val="0"/>
      <scheme val="minor"/>
    </font>
    <font>
      <b/>
      <sz val="18"/>
      <color theme="3"/>
      <name val="宋体"/>
      <charset val="134"/>
      <scheme val="minor"/>
    </font>
    <font>
      <b/>
      <sz val="11"/>
      <color indexed="54"/>
      <name val="宋体"/>
      <charset val="134"/>
    </font>
    <font>
      <b/>
      <sz val="11"/>
      <color rgb="FFFFFFFF"/>
      <name val="宋体"/>
      <charset val="0"/>
      <scheme val="minor"/>
    </font>
    <font>
      <b/>
      <sz val="12"/>
      <color indexed="8"/>
      <name val="宋体"/>
      <charset val="134"/>
    </font>
    <font>
      <b/>
      <sz val="11"/>
      <color rgb="FF3F3F3F"/>
      <name val="宋体"/>
      <charset val="0"/>
      <scheme val="minor"/>
    </font>
    <font>
      <sz val="11"/>
      <color indexed="8"/>
      <name val="等线"/>
      <charset val="134"/>
    </font>
    <font>
      <sz val="12"/>
      <color indexed="9"/>
      <name val="Helv"/>
      <charset val="134"/>
    </font>
    <font>
      <sz val="11"/>
      <color rgb="FF3F3F76"/>
      <name val="宋体"/>
      <charset val="0"/>
      <scheme val="minor"/>
    </font>
    <font>
      <u/>
      <sz val="11"/>
      <color rgb="FF800080"/>
      <name val="宋体"/>
      <charset val="0"/>
      <scheme val="minor"/>
    </font>
    <font>
      <b/>
      <sz val="18"/>
      <color indexed="54"/>
      <name val="宋体"/>
      <charset val="134"/>
    </font>
    <font>
      <b/>
      <sz val="8"/>
      <color indexed="9"/>
      <name val="宋体"/>
      <charset val="134"/>
    </font>
    <font>
      <u/>
      <sz val="10"/>
      <color indexed="12"/>
      <name val="Times"/>
      <charset val="134"/>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5"/>
      <color indexed="54"/>
      <name val="宋体"/>
      <charset val="134"/>
    </font>
    <font>
      <sz val="14"/>
      <name val="MS Serif"/>
      <charset val="134"/>
    </font>
  </fonts>
  <fills count="71">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9"/>
        <bgColor indexed="64"/>
      </patternFill>
    </fill>
    <fill>
      <patternFill patternType="solid">
        <fgColor indexed="46"/>
        <bgColor indexed="64"/>
      </patternFill>
    </fill>
    <fill>
      <patternFill patternType="solid">
        <fgColor indexed="54"/>
        <bgColor indexed="64"/>
      </patternFill>
    </fill>
    <fill>
      <patternFill patternType="solid">
        <fgColor indexed="31"/>
        <bgColor indexed="64"/>
      </patternFill>
    </fill>
    <fill>
      <patternFill patternType="solid">
        <fgColor indexed="40"/>
        <bgColor indexed="64"/>
      </patternFill>
    </fill>
    <fill>
      <patternFill patternType="solid">
        <fgColor indexed="47"/>
        <bgColor indexed="64"/>
      </patternFill>
    </fill>
    <fill>
      <patternFill patternType="solid">
        <fgColor indexed="52"/>
        <bgColor indexed="64"/>
      </patternFill>
    </fill>
    <fill>
      <patternFill patternType="solid">
        <fgColor indexed="15"/>
        <bgColor indexed="64"/>
      </patternFill>
    </fill>
    <fill>
      <patternFill patternType="solid">
        <fgColor rgb="FFF2F2F2"/>
        <bgColor indexed="64"/>
      </patternFill>
    </fill>
    <fill>
      <patternFill patternType="gray0625"/>
    </fill>
    <fill>
      <patternFill patternType="solid">
        <fgColor indexed="10"/>
        <bgColor indexed="64"/>
      </patternFill>
    </fill>
    <fill>
      <patternFill patternType="solid">
        <fgColor indexed="36"/>
        <bgColor indexed="64"/>
      </patternFill>
    </fill>
    <fill>
      <patternFill patternType="solid">
        <fgColor indexed="25"/>
        <bgColor indexed="64"/>
      </patternFill>
    </fill>
    <fill>
      <patternFill patternType="solid">
        <fgColor indexed="3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indexed="4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indexed="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indexed="57"/>
        <bgColor indexed="64"/>
      </patternFill>
    </fill>
    <fill>
      <patternFill patternType="solid">
        <fgColor theme="9"/>
        <bgColor indexed="64"/>
      </patternFill>
    </fill>
    <fill>
      <patternFill patternType="solid">
        <fgColor indexed="11"/>
        <bgColor indexed="64"/>
      </patternFill>
    </fill>
    <fill>
      <patternFill patternType="solid">
        <fgColor theme="8" tint="0.799981688894314"/>
        <bgColor indexed="64"/>
      </patternFill>
    </fill>
    <fill>
      <patternFill patternType="solid">
        <fgColor indexed="53"/>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indexed="51"/>
        <bgColor indexed="64"/>
      </patternFill>
    </fill>
    <fill>
      <patternFill patternType="mediumGray">
        <fgColor indexed="22"/>
      </patternFill>
    </fill>
    <fill>
      <patternFill patternType="solid">
        <fgColor theme="5"/>
        <bgColor indexed="64"/>
      </patternFill>
    </fill>
    <fill>
      <patternFill patternType="lightUp">
        <fgColor indexed="9"/>
        <bgColor indexed="22"/>
      </patternFill>
    </fill>
    <fill>
      <patternFill patternType="solid">
        <fgColor theme="6" tint="0.399975585192419"/>
        <bgColor indexed="64"/>
      </patternFill>
    </fill>
    <fill>
      <patternFill patternType="lightUp">
        <fgColor indexed="9"/>
        <bgColor indexed="29"/>
      </patternFill>
    </fill>
    <fill>
      <patternFill patternType="solid">
        <fgColor indexed="12"/>
        <bgColor indexed="64"/>
      </patternFill>
    </fill>
    <fill>
      <patternFill patternType="solid">
        <fgColor indexed="62"/>
        <bgColor indexed="64"/>
      </patternFill>
    </fill>
    <fill>
      <patternFill patternType="solid">
        <fgColor rgb="FFFFCC99"/>
        <bgColor indexed="64"/>
      </patternFill>
    </fill>
    <fill>
      <patternFill patternType="lightUp">
        <fgColor indexed="9"/>
        <bgColor indexed="55"/>
      </patternFill>
    </fill>
    <fill>
      <patternFill patternType="solid">
        <fgColor indexed="29"/>
        <bgColor indexed="64"/>
      </patternFill>
    </fill>
    <fill>
      <patternFill patternType="solid">
        <fgColor theme="6"/>
        <bgColor indexed="64"/>
      </patternFill>
    </fill>
    <fill>
      <patternFill patternType="solid">
        <fgColor theme="6"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8" tint="0.399975585192419"/>
        <bgColor indexed="64"/>
      </patternFill>
    </fill>
  </fills>
  <borders count="3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indexed="8"/>
      </left>
      <right/>
      <top/>
      <bottom style="thin">
        <color indexed="8"/>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thick">
        <color indexed="62"/>
      </bottom>
      <diagonal/>
    </border>
    <border>
      <left style="thin">
        <color auto="true"/>
      </left>
      <right style="thin">
        <color auto="true"/>
      </right>
      <top/>
      <bottom/>
      <diagonal/>
    </border>
    <border>
      <left/>
      <right/>
      <top/>
      <bottom style="thick">
        <color indexed="43"/>
      </bottom>
      <diagonal/>
    </border>
    <border>
      <left/>
      <right/>
      <top style="medium">
        <color indexed="9"/>
      </top>
      <bottom style="medium">
        <color indexed="9"/>
      </bottom>
      <diagonal/>
    </border>
    <border>
      <left/>
      <right/>
      <top/>
      <bottom style="medium">
        <color auto="true"/>
      </bottom>
      <diagonal/>
    </border>
    <border>
      <left/>
      <right/>
      <top style="thin">
        <color indexed="11"/>
      </top>
      <bottom style="double">
        <color indexed="11"/>
      </bottom>
      <diagonal/>
    </border>
    <border>
      <left/>
      <right/>
      <top style="thin">
        <color theme="4"/>
      </top>
      <bottom style="double">
        <color theme="4"/>
      </bottom>
      <diagonal/>
    </border>
    <border>
      <left/>
      <right/>
      <top style="medium">
        <color auto="true"/>
      </top>
      <bottom style="medium">
        <color auto="true"/>
      </bottom>
      <diagonal/>
    </border>
    <border>
      <left/>
      <right/>
      <top/>
      <bottom style="medium">
        <color indexed="4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thick">
        <color indexed="11"/>
      </bottom>
      <diagonal/>
    </border>
    <border>
      <left/>
      <right/>
      <top/>
      <bottom style="medium">
        <color theme="4" tint="0.499984740745262"/>
      </bottom>
      <diagonal/>
    </border>
  </borders>
  <cellStyleXfs count="1333">
    <xf numFmtId="0" fontId="0" fillId="0" borderId="0">
      <alignment vertical="center"/>
    </xf>
    <xf numFmtId="0" fontId="1" fillId="0" borderId="0">
      <alignment vertical="center"/>
    </xf>
    <xf numFmtId="9" fontId="1" fillId="0" borderId="0" applyFont="false" applyFill="false" applyBorder="false" applyAlignment="false" applyProtection="false">
      <alignment vertical="center"/>
    </xf>
    <xf numFmtId="0" fontId="81" fillId="0" borderId="25">
      <alignment horizontal="center" vertical="center"/>
    </xf>
    <xf numFmtId="0" fontId="56" fillId="10" borderId="0" applyNumberFormat="false" applyBorder="false" applyAlignment="false" applyProtection="false">
      <alignment vertical="center"/>
    </xf>
    <xf numFmtId="0" fontId="36" fillId="19" borderId="0" applyNumberFormat="false" applyBorder="false" applyAlignment="false" applyProtection="false">
      <alignment vertical="center"/>
    </xf>
    <xf numFmtId="0" fontId="62" fillId="10" borderId="1" applyNumberFormat="false" applyBorder="false" applyAlignment="false" applyProtection="false">
      <alignment vertical="center"/>
    </xf>
    <xf numFmtId="0" fontId="0" fillId="0" borderId="0">
      <alignment vertical="center"/>
    </xf>
    <xf numFmtId="0" fontId="48"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0" fillId="8" borderId="0" applyNumberFormat="false" applyBorder="false" applyAlignment="false" applyProtection="false">
      <alignment vertical="center"/>
    </xf>
    <xf numFmtId="0" fontId="55" fillId="11"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60" fillId="19" borderId="13" applyNumberFormat="false" applyAlignment="false" applyProtection="false">
      <alignment vertical="center"/>
    </xf>
    <xf numFmtId="0" fontId="54" fillId="6" borderId="14" applyNumberFormat="false" applyAlignment="false" applyProtection="false">
      <alignment vertical="center"/>
    </xf>
    <xf numFmtId="0" fontId="0" fillId="0" borderId="0">
      <alignment vertical="center"/>
    </xf>
    <xf numFmtId="0" fontId="52"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top"/>
      <protection locked="false"/>
    </xf>
    <xf numFmtId="0" fontId="36" fillId="20"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57" fillId="0" borderId="0">
      <alignment vertical="center"/>
    </xf>
    <xf numFmtId="0" fontId="63" fillId="0" borderId="8" applyNumberFormat="false" applyFill="false" applyProtection="false">
      <alignment horizontal="right" vertical="center"/>
    </xf>
    <xf numFmtId="0" fontId="1" fillId="0" borderId="0">
      <alignment vertical="center"/>
    </xf>
    <xf numFmtId="0" fontId="49" fillId="1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63" fillId="0" borderId="8" applyNumberFormat="false" applyFill="false" applyProtection="false">
      <alignment horizontal="left" vertical="center"/>
    </xf>
    <xf numFmtId="49" fontId="1" fillId="0" borderId="0" applyFont="false" applyFill="false" applyBorder="false" applyAlignment="false" applyProtection="false">
      <alignment vertical="center"/>
    </xf>
    <xf numFmtId="0" fontId="36" fillId="14" borderId="0" applyNumberFormat="false" applyBorder="false" applyAlignment="false" applyProtection="false">
      <alignment vertical="center"/>
    </xf>
    <xf numFmtId="0" fontId="71" fillId="0" borderId="21" applyNumberFormat="false" applyFill="false" applyAlignment="false" applyProtection="false">
      <alignment vertical="center"/>
    </xf>
    <xf numFmtId="9" fontId="1" fillId="0" borderId="0" applyFont="false" applyFill="false" applyBorder="false" applyAlignment="false" applyProtection="false">
      <alignment vertical="center"/>
    </xf>
    <xf numFmtId="0" fontId="56" fillId="10"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69" fillId="9" borderId="0" applyNumberFormat="false" applyBorder="false" applyAlignment="false" applyProtection="false">
      <alignment vertical="center"/>
    </xf>
    <xf numFmtId="0" fontId="48" fillId="9" borderId="0" applyNumberFormat="false" applyBorder="false" applyAlignment="false" applyProtection="false">
      <alignment vertical="center"/>
    </xf>
    <xf numFmtId="0" fontId="50" fillId="0" borderId="0">
      <alignment vertical="center"/>
    </xf>
    <xf numFmtId="0" fontId="1" fillId="0" borderId="0">
      <alignment vertical="center"/>
    </xf>
    <xf numFmtId="0" fontId="101" fillId="0" borderId="0" applyNumberFormat="false" applyFill="false" applyBorder="false" applyAlignment="false" applyProtection="false">
      <alignment vertical="top"/>
      <protection locked="false"/>
    </xf>
    <xf numFmtId="0" fontId="1" fillId="0" borderId="0">
      <alignment vertical="center"/>
    </xf>
    <xf numFmtId="0" fontId="58" fillId="0" borderId="0" applyNumberFormat="false" applyFill="false" applyBorder="false" applyAlignment="false" applyProtection="false">
      <alignment vertical="center"/>
    </xf>
    <xf numFmtId="0" fontId="36" fillId="16" borderId="0" applyNumberFormat="false" applyBorder="false" applyAlignment="false" applyProtection="false">
      <alignment vertical="center"/>
    </xf>
    <xf numFmtId="0" fontId="60" fillId="19" borderId="13" applyNumberFormat="false" applyAlignment="false" applyProtection="false">
      <alignment vertical="center"/>
    </xf>
    <xf numFmtId="0" fontId="67" fillId="0" borderId="20" applyNumberFormat="false" applyFill="false" applyAlignment="false" applyProtection="false">
      <alignment vertical="center"/>
    </xf>
    <xf numFmtId="0" fontId="50" fillId="0" borderId="0">
      <alignment vertical="center"/>
    </xf>
    <xf numFmtId="0" fontId="48" fillId="9" borderId="0" applyNumberFormat="false" applyBorder="false" applyAlignment="false" applyProtection="false">
      <alignment vertical="center"/>
    </xf>
    <xf numFmtId="0" fontId="61" fillId="0" borderId="17" applyNumberFormat="false" applyFill="false" applyAlignment="false" applyProtection="false">
      <alignment vertical="center"/>
    </xf>
    <xf numFmtId="0" fontId="63" fillId="0" borderId="8" applyNumberFormat="false" applyFill="false" applyProtection="false">
      <alignment horizontal="right" vertical="center"/>
    </xf>
    <xf numFmtId="9" fontId="1" fillId="0" borderId="0" applyFont="false" applyFill="false" applyBorder="false" applyAlignment="false" applyProtection="false">
      <alignment vertical="center"/>
    </xf>
    <xf numFmtId="0" fontId="1" fillId="0" borderId="0">
      <alignment vertical="center"/>
    </xf>
    <xf numFmtId="15" fontId="75" fillId="0" borderId="0">
      <alignment vertical="center"/>
    </xf>
    <xf numFmtId="0" fontId="63" fillId="0" borderId="8" applyNumberFormat="false" applyFill="false" applyProtection="false">
      <alignment horizontal="right" vertical="center"/>
    </xf>
    <xf numFmtId="9" fontId="1" fillId="0" borderId="0" applyFont="false" applyFill="false" applyBorder="false" applyAlignment="false" applyProtection="false">
      <alignment vertical="center"/>
    </xf>
    <xf numFmtId="0" fontId="1" fillId="0" borderId="0">
      <alignment vertical="center"/>
    </xf>
    <xf numFmtId="14" fontId="68" fillId="0" borderId="0">
      <alignment horizontal="center" vertical="center" wrapText="true"/>
      <protection locked="false"/>
    </xf>
    <xf numFmtId="0" fontId="50" fillId="0" borderId="0">
      <alignment vertical="center"/>
    </xf>
    <xf numFmtId="0" fontId="1" fillId="52" borderId="0" applyNumberFormat="false" applyFont="false" applyBorder="false" applyAlignment="false" applyProtection="false">
      <alignment vertical="center"/>
    </xf>
    <xf numFmtId="183" fontId="1" fillId="0" borderId="0" applyFont="false" applyFill="false" applyBorder="false" applyAlignment="false" applyProtection="false">
      <alignment vertical="center"/>
    </xf>
    <xf numFmtId="0" fontId="1" fillId="0" borderId="0">
      <alignment vertical="center"/>
    </xf>
    <xf numFmtId="0" fontId="71" fillId="0" borderId="21" applyNumberFormat="false" applyFill="false" applyAlignment="false" applyProtection="false">
      <alignment vertical="center"/>
    </xf>
    <xf numFmtId="0" fontId="36" fillId="14" borderId="0" applyNumberFormat="false" applyBorder="false" applyAlignment="false" applyProtection="false">
      <alignment vertical="center"/>
    </xf>
    <xf numFmtId="0" fontId="49" fillId="19" borderId="0" applyNumberFormat="false" applyBorder="false" applyAlignment="false" applyProtection="false">
      <alignment vertical="center"/>
    </xf>
    <xf numFmtId="0" fontId="67" fillId="0" borderId="20" applyNumberFormat="false" applyFill="false" applyAlignment="false" applyProtection="false">
      <alignment vertical="center"/>
    </xf>
    <xf numFmtId="0" fontId="76"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top"/>
      <protection locked="false"/>
    </xf>
    <xf numFmtId="0" fontId="48"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1" fillId="0" borderId="0">
      <alignment vertical="center"/>
    </xf>
    <xf numFmtId="0" fontId="67" fillId="0" borderId="20" applyNumberFormat="false" applyFill="false" applyAlignment="false" applyProtection="false">
      <alignment vertical="center"/>
    </xf>
    <xf numFmtId="0" fontId="1" fillId="0" borderId="0">
      <alignment vertical="center"/>
    </xf>
    <xf numFmtId="0" fontId="67" fillId="0" borderId="20" applyNumberFormat="false" applyFill="false" applyAlignment="false" applyProtection="false">
      <alignment vertical="center"/>
    </xf>
    <xf numFmtId="0" fontId="1" fillId="0" borderId="0">
      <alignment vertical="center"/>
    </xf>
    <xf numFmtId="0" fontId="67" fillId="0" borderId="20" applyNumberFormat="false" applyFill="false" applyAlignment="false" applyProtection="false">
      <alignment vertical="center"/>
    </xf>
    <xf numFmtId="0" fontId="1" fillId="0" borderId="0">
      <alignment vertical="center"/>
    </xf>
    <xf numFmtId="0" fontId="47" fillId="7" borderId="11" applyNumberFormat="false" applyAlignment="false" applyProtection="false">
      <alignment vertical="center"/>
    </xf>
    <xf numFmtId="0" fontId="54" fillId="6" borderId="14" applyNumberFormat="false" applyAlignment="false" applyProtection="false">
      <alignment vertical="center"/>
    </xf>
    <xf numFmtId="0" fontId="55" fillId="11" borderId="0" applyNumberFormat="false" applyBorder="false" applyAlignment="false" applyProtection="false">
      <alignment vertical="center"/>
    </xf>
    <xf numFmtId="0" fontId="1" fillId="0" borderId="0">
      <alignment vertical="center"/>
    </xf>
    <xf numFmtId="0" fontId="53" fillId="6" borderId="13" applyNumberFormat="false" applyAlignment="false" applyProtection="false">
      <alignment vertical="center"/>
    </xf>
    <xf numFmtId="0" fontId="49" fillId="61" borderId="0" applyNumberFormat="false" applyBorder="false" applyAlignment="false" applyProtection="false">
      <alignment vertical="center"/>
    </xf>
    <xf numFmtId="0" fontId="49" fillId="4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0" fontId="13" fillId="0" borderId="0">
      <alignment vertical="center"/>
    </xf>
    <xf numFmtId="0" fontId="0" fillId="19"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50" fillId="0" borderId="0">
      <alignment vertical="center"/>
    </xf>
    <xf numFmtId="40" fontId="114" fillId="51" borderId="24">
      <alignment horizontal="centerContinuous" vertical="center"/>
    </xf>
    <xf numFmtId="0" fontId="1" fillId="0" borderId="0">
      <alignment vertical="center"/>
    </xf>
    <xf numFmtId="0" fontId="49" fillId="4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53" fillId="6" borderId="13" applyNumberFormat="false" applyAlignment="false" applyProtection="false">
      <alignment vertical="center"/>
    </xf>
    <xf numFmtId="0" fontId="0" fillId="6"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1" fillId="0" borderId="0">
      <alignment vertical="center"/>
    </xf>
    <xf numFmtId="0" fontId="49" fillId="27" borderId="0" applyNumberFormat="false" applyBorder="false" applyAlignment="false" applyProtection="false">
      <alignment vertical="center"/>
    </xf>
    <xf numFmtId="0" fontId="71" fillId="0" borderId="21" applyNumberFormat="false" applyFill="false" applyAlignment="false" applyProtection="false">
      <alignment vertical="center"/>
    </xf>
    <xf numFmtId="0" fontId="0" fillId="9" borderId="0" applyNumberFormat="false" applyBorder="false" applyAlignment="false" applyProtection="false">
      <alignment vertical="center"/>
    </xf>
    <xf numFmtId="0" fontId="58" fillId="0" borderId="16" applyNumberFormat="false" applyFill="false" applyAlignment="false" applyProtection="false">
      <alignment vertical="center"/>
    </xf>
    <xf numFmtId="0" fontId="61" fillId="0" borderId="17" applyNumberFormat="false" applyFill="false" applyAlignment="false" applyProtection="false">
      <alignment vertical="center"/>
    </xf>
    <xf numFmtId="0" fontId="95" fillId="0" borderId="10">
      <alignment horizontal="left" vertical="center"/>
    </xf>
    <xf numFmtId="0" fontId="36" fillId="16"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 fillId="0" borderId="0">
      <alignment vertical="center"/>
    </xf>
    <xf numFmtId="0" fontId="48" fillId="8" borderId="0" applyNumberFormat="false" applyBorder="false" applyAlignment="false" applyProtection="false">
      <alignment vertical="center"/>
    </xf>
    <xf numFmtId="0" fontId="54" fillId="6" borderId="14" applyNumberFormat="false" applyAlignment="false" applyProtection="false">
      <alignment vertical="center"/>
    </xf>
    <xf numFmtId="0" fontId="1" fillId="0" borderId="0">
      <alignment vertical="center"/>
    </xf>
    <xf numFmtId="43" fontId="0" fillId="0" borderId="0" applyFont="false" applyFill="false" applyBorder="false" applyAlignment="false" applyProtection="false">
      <alignment vertical="center"/>
    </xf>
    <xf numFmtId="0" fontId="55" fillId="11" borderId="0" applyNumberFormat="false" applyBorder="false" applyAlignment="false" applyProtection="false">
      <alignment vertical="center"/>
    </xf>
    <xf numFmtId="0" fontId="88" fillId="15" borderId="0" applyNumberFormat="false" applyBorder="false" applyAlignment="false" applyProtection="false">
      <alignment vertical="center"/>
    </xf>
    <xf numFmtId="0" fontId="1" fillId="0" borderId="0"/>
    <xf numFmtId="0" fontId="1" fillId="0" borderId="0">
      <alignment vertical="center"/>
    </xf>
    <xf numFmtId="199" fontId="98" fillId="0" borderId="0">
      <alignment vertical="center"/>
    </xf>
    <xf numFmtId="0" fontId="71" fillId="0" borderId="21" applyNumberFormat="false" applyFill="false" applyAlignment="false" applyProtection="false">
      <alignment vertical="center"/>
    </xf>
    <xf numFmtId="0" fontId="1" fillId="0" borderId="0">
      <alignment vertical="center"/>
    </xf>
    <xf numFmtId="178" fontId="0" fillId="0" borderId="0" applyFont="false" applyFill="false" applyBorder="false" applyAlignment="false" applyProtection="false">
      <alignment vertical="center"/>
    </xf>
    <xf numFmtId="0" fontId="113" fillId="0" borderId="0" applyNumberFormat="false" applyFill="false" applyBorder="false" applyAlignment="false" applyProtection="false">
      <alignment vertical="center"/>
    </xf>
    <xf numFmtId="0" fontId="48" fillId="8" borderId="0" applyNumberFormat="false" applyBorder="false" applyAlignment="false" applyProtection="false">
      <alignment vertical="center"/>
    </xf>
    <xf numFmtId="0" fontId="58" fillId="0" borderId="16" applyNumberFormat="false" applyFill="false" applyAlignment="false" applyProtection="false">
      <alignment vertical="center"/>
    </xf>
    <xf numFmtId="0" fontId="66" fillId="0" borderId="18" applyNumberFormat="false" applyFill="false" applyProtection="false">
      <alignment horizontal="center" vertical="center"/>
    </xf>
    <xf numFmtId="9" fontId="1" fillId="0" borderId="0" applyFont="false" applyFill="false" applyBorder="false" applyAlignment="false" applyProtection="false">
      <alignment vertical="center"/>
    </xf>
    <xf numFmtId="0" fontId="1" fillId="0" borderId="0">
      <alignment vertical="center"/>
    </xf>
    <xf numFmtId="0" fontId="36" fillId="20" borderId="0" applyNumberFormat="false" applyBorder="false" applyAlignment="false" applyProtection="false">
      <alignment vertical="center"/>
    </xf>
    <xf numFmtId="0" fontId="62" fillId="10" borderId="1" applyNumberFormat="false" applyBorder="false" applyAlignment="false" applyProtection="false">
      <alignment vertical="center"/>
    </xf>
    <xf numFmtId="0" fontId="0" fillId="0" borderId="0">
      <alignment vertical="center"/>
    </xf>
    <xf numFmtId="0" fontId="1" fillId="0" borderId="0">
      <alignment vertical="center"/>
    </xf>
    <xf numFmtId="40" fontId="114" fillId="51" borderId="24">
      <alignment horizontal="centerContinuous" vertical="center"/>
    </xf>
    <xf numFmtId="0" fontId="49" fillId="19"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1" fillId="0" borderId="0">
      <alignment vertical="center"/>
    </xf>
    <xf numFmtId="0" fontId="13" fillId="0" borderId="0">
      <alignment vertical="center"/>
    </xf>
    <xf numFmtId="0" fontId="56"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9" fillId="45"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22" fillId="0" borderId="26" applyNumberFormat="false" applyFill="false" applyAlignment="false" applyProtection="false">
      <alignment vertical="center"/>
    </xf>
    <xf numFmtId="0" fontId="60" fillId="19" borderId="13" applyNumberFormat="false" applyAlignment="false" applyProtection="false">
      <alignment vertical="center"/>
    </xf>
    <xf numFmtId="43" fontId="0" fillId="0" borderId="0" applyFont="false" applyFill="false" applyBorder="false" applyAlignment="false" applyProtection="false">
      <alignment vertical="center"/>
    </xf>
    <xf numFmtId="0" fontId="36" fillId="7" borderId="0" applyNumberFormat="false" applyBorder="false" applyAlignment="false" applyProtection="false">
      <alignment vertical="center"/>
    </xf>
    <xf numFmtId="0" fontId="1" fillId="0" borderId="0">
      <alignment vertical="center"/>
    </xf>
    <xf numFmtId="0" fontId="49" fillId="14" borderId="0" applyNumberFormat="false" applyBorder="false" applyAlignment="false" applyProtection="false">
      <alignment vertical="center"/>
    </xf>
    <xf numFmtId="0" fontId="95" fillId="0" borderId="10">
      <alignment horizontal="left" vertical="center"/>
    </xf>
    <xf numFmtId="0" fontId="36" fillId="16" borderId="0" applyNumberFormat="false" applyBorder="false" applyAlignment="false" applyProtection="false">
      <alignment vertical="center"/>
    </xf>
    <xf numFmtId="0" fontId="95" fillId="0" borderId="10">
      <alignment horizontal="left" vertical="center"/>
    </xf>
    <xf numFmtId="193" fontId="98" fillId="0" borderId="0">
      <alignment vertical="center"/>
    </xf>
    <xf numFmtId="0" fontId="61" fillId="0" borderId="17" applyNumberFormat="false" applyFill="false" applyAlignment="false" applyProtection="false">
      <alignment vertical="center"/>
    </xf>
    <xf numFmtId="0" fontId="56" fillId="17"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1" fillId="0" borderId="0">
      <alignment vertical="center"/>
    </xf>
    <xf numFmtId="0" fontId="36" fillId="20" borderId="0" applyNumberFormat="false" applyBorder="false" applyAlignment="false" applyProtection="false">
      <alignment vertical="center"/>
    </xf>
    <xf numFmtId="0" fontId="74" fillId="0" borderId="23" applyNumberFormat="false" applyFill="false" applyAlignment="false" applyProtection="false">
      <alignment vertical="center"/>
    </xf>
    <xf numFmtId="0" fontId="61" fillId="0" borderId="17" applyNumberFormat="false" applyFill="false" applyAlignment="false" applyProtection="false">
      <alignment vertical="center"/>
    </xf>
    <xf numFmtId="0" fontId="1" fillId="0" borderId="0">
      <alignment vertical="center"/>
    </xf>
    <xf numFmtId="0" fontId="61" fillId="0" borderId="17" applyNumberFormat="false" applyFill="false" applyAlignment="false" applyProtection="false">
      <alignment vertical="center"/>
    </xf>
    <xf numFmtId="9" fontId="1" fillId="0" borderId="0" applyFont="false" applyFill="false" applyBorder="false" applyAlignment="false" applyProtection="false">
      <alignment vertical="center"/>
    </xf>
    <xf numFmtId="0" fontId="0" fillId="1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21" fillId="0" borderId="35" applyNumberFormat="false" applyFill="false" applyAlignment="false" applyProtection="false">
      <alignment vertical="center"/>
    </xf>
    <xf numFmtId="0" fontId="0" fillId="9"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76" fillId="0" borderId="0" applyNumberFormat="false" applyFill="false" applyBorder="false" applyAlignment="false" applyProtection="false">
      <alignment vertical="center"/>
    </xf>
    <xf numFmtId="0" fontId="105" fillId="0" borderId="29" applyNumberFormat="false" applyFill="false" applyAlignment="false" applyProtection="false">
      <alignment vertical="center"/>
    </xf>
    <xf numFmtId="0" fontId="1" fillId="0" borderId="0" applyProtection="false"/>
    <xf numFmtId="9" fontId="1" fillId="0" borderId="0" applyFont="false" applyFill="false" applyBorder="false" applyAlignment="false" applyProtection="false">
      <alignment vertical="center"/>
    </xf>
    <xf numFmtId="0" fontId="83" fillId="0" borderId="0" applyNumberFormat="false" applyFill="false" applyBorder="false" applyAlignment="false" applyProtection="false">
      <alignment vertical="center"/>
    </xf>
    <xf numFmtId="0" fontId="36" fillId="7" borderId="0" applyNumberFormat="false" applyBorder="false" applyAlignment="false" applyProtection="false">
      <alignment vertical="center"/>
    </xf>
    <xf numFmtId="181" fontId="1" fillId="0" borderId="0" applyFont="false" applyFill="false" applyBorder="false" applyAlignment="false" applyProtection="false">
      <alignment vertical="center"/>
    </xf>
    <xf numFmtId="0" fontId="85" fillId="0" borderId="8" applyNumberFormat="false" applyFill="false" applyProtection="false">
      <alignment horizontal="center" vertical="center"/>
    </xf>
    <xf numFmtId="0" fontId="51" fillId="13" borderId="0" applyNumberFormat="false" applyBorder="false" applyAlignment="false" applyProtection="false">
      <alignment vertical="center"/>
    </xf>
    <xf numFmtId="0" fontId="63" fillId="0" borderId="8" applyNumberFormat="false" applyFill="false" applyProtection="false">
      <alignment horizontal="right" vertical="center"/>
    </xf>
    <xf numFmtId="41" fontId="0" fillId="0" borderId="0" applyFont="false" applyFill="false" applyBorder="false" applyAlignment="false" applyProtection="false">
      <alignment vertical="center"/>
    </xf>
    <xf numFmtId="0" fontId="22" fillId="0" borderId="15"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1" fillId="0" borderId="21" applyNumberFormat="false" applyFill="false" applyAlignment="false" applyProtection="false">
      <alignment vertical="center"/>
    </xf>
    <xf numFmtId="0" fontId="48" fillId="9" borderId="0" applyNumberFormat="false" applyBorder="false" applyAlignment="false" applyProtection="false">
      <alignment vertical="center"/>
    </xf>
    <xf numFmtId="0" fontId="0" fillId="0" borderId="0">
      <alignment vertical="center"/>
    </xf>
    <xf numFmtId="0" fontId="61" fillId="0" borderId="17" applyNumberFormat="false" applyFill="false" applyAlignment="false" applyProtection="false">
      <alignment vertical="center"/>
    </xf>
    <xf numFmtId="0" fontId="61" fillId="0" borderId="17" applyNumberFormat="false" applyFill="false" applyAlignment="false" applyProtection="false">
      <alignment vertical="center"/>
    </xf>
    <xf numFmtId="0" fontId="48" fillId="8" borderId="0" applyNumberFormat="false" applyBorder="false" applyAlignment="false" applyProtection="false">
      <alignment vertical="center"/>
    </xf>
    <xf numFmtId="0" fontId="115" fillId="0" borderId="0" applyNumberFormat="false" applyFill="false" applyBorder="false" applyAlignment="false" applyProtection="false">
      <alignment vertical="top"/>
      <protection locked="false"/>
    </xf>
    <xf numFmtId="0" fontId="61" fillId="0" borderId="17" applyNumberFormat="false" applyFill="false" applyAlignment="false" applyProtection="false">
      <alignment vertical="center"/>
    </xf>
    <xf numFmtId="0" fontId="61" fillId="0" borderId="17" applyNumberFormat="false" applyFill="false" applyAlignment="false" applyProtection="false">
      <alignment vertical="center"/>
    </xf>
    <xf numFmtId="0" fontId="61" fillId="0" borderId="17"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1" fillId="0" borderId="0"/>
    <xf numFmtId="0" fontId="1" fillId="0" borderId="0">
      <alignment vertical="center"/>
    </xf>
    <xf numFmtId="0" fontId="48" fillId="8" borderId="0" applyNumberFormat="false" applyBorder="false" applyAlignment="false" applyProtection="false">
      <alignment vertical="center"/>
    </xf>
    <xf numFmtId="0" fontId="58" fillId="0" borderId="16" applyNumberFormat="false" applyFill="false" applyAlignment="false" applyProtection="false">
      <alignment vertical="center"/>
    </xf>
    <xf numFmtId="0" fontId="49" fillId="19" borderId="0" applyNumberFormat="false" applyBorder="false" applyAlignment="false" applyProtection="false">
      <alignment vertical="center"/>
    </xf>
    <xf numFmtId="0" fontId="58" fillId="0" borderId="16" applyNumberFormat="false" applyFill="false" applyAlignment="false" applyProtection="false">
      <alignment vertical="center"/>
    </xf>
    <xf numFmtId="0" fontId="58" fillId="0" borderId="16" applyNumberFormat="false" applyFill="false" applyAlignment="false" applyProtection="false">
      <alignment vertical="center"/>
    </xf>
    <xf numFmtId="182" fontId="63" fillId="0" borderId="18" applyFill="false" applyProtection="false">
      <alignment horizontal="right" vertical="center"/>
    </xf>
    <xf numFmtId="37" fontId="84" fillId="0" borderId="0">
      <alignment vertical="center"/>
    </xf>
    <xf numFmtId="0" fontId="13" fillId="0" borderId="0">
      <alignment vertical="center"/>
    </xf>
    <xf numFmtId="0" fontId="50" fillId="0" borderId="0">
      <alignment vertical="center"/>
    </xf>
    <xf numFmtId="0" fontId="1" fillId="0" borderId="0">
      <alignment vertical="center"/>
    </xf>
    <xf numFmtId="0" fontId="58" fillId="0" borderId="16" applyNumberFormat="false" applyFill="false" applyAlignment="false" applyProtection="false">
      <alignment vertical="center"/>
    </xf>
    <xf numFmtId="0" fontId="1" fillId="0" borderId="0">
      <alignment vertical="center"/>
    </xf>
    <xf numFmtId="0" fontId="1" fillId="0" borderId="0">
      <alignment vertical="center"/>
    </xf>
    <xf numFmtId="0" fontId="58" fillId="0" borderId="16" applyNumberFormat="false" applyFill="false" applyAlignment="false" applyProtection="false">
      <alignment vertical="center"/>
    </xf>
    <xf numFmtId="0" fontId="1" fillId="0" borderId="0">
      <alignment vertical="center"/>
    </xf>
    <xf numFmtId="0" fontId="1" fillId="0" borderId="0">
      <alignment vertical="center"/>
    </xf>
    <xf numFmtId="0" fontId="13" fillId="0" borderId="0">
      <alignment vertical="center"/>
    </xf>
    <xf numFmtId="0" fontId="58" fillId="0" borderId="16" applyNumberFormat="false" applyFill="false" applyAlignment="false" applyProtection="false">
      <alignment vertical="center"/>
    </xf>
    <xf numFmtId="0" fontId="1" fillId="0" borderId="0">
      <alignment vertical="center"/>
    </xf>
    <xf numFmtId="0" fontId="52" fillId="0" borderId="0" applyNumberFormat="false" applyFill="false" applyBorder="false" applyAlignment="false" applyProtection="false">
      <alignment vertical="center"/>
    </xf>
    <xf numFmtId="0" fontId="60" fillId="19" borderId="13" applyNumberFormat="false" applyAlignment="false" applyProtection="false">
      <alignment vertical="center"/>
    </xf>
    <xf numFmtId="0" fontId="105" fillId="0" borderId="0" applyNumberFormat="false" applyFill="false" applyBorder="false" applyAlignment="false" applyProtection="false">
      <alignment vertical="center"/>
    </xf>
    <xf numFmtId="0" fontId="56"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60" fillId="19" borderId="13" applyNumberFormat="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36" fillId="14" borderId="0" applyNumberFormat="false" applyBorder="false" applyAlignment="false" applyProtection="false">
      <alignment vertical="center"/>
    </xf>
    <xf numFmtId="0" fontId="0" fillId="51" borderId="0" applyNumberFormat="false" applyBorder="false" applyAlignment="false" applyProtection="false">
      <alignment vertical="center"/>
    </xf>
    <xf numFmtId="0" fontId="71" fillId="0" borderId="21" applyNumberFormat="false" applyFill="false" applyAlignment="false" applyProtection="false">
      <alignment vertical="center"/>
    </xf>
    <xf numFmtId="43"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1" fillId="0" borderId="0">
      <alignment vertical="center"/>
    </xf>
    <xf numFmtId="43" fontId="0" fillId="0" borderId="0" applyFon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1" fillId="0" borderId="0">
      <alignment vertical="center"/>
    </xf>
    <xf numFmtId="0" fontId="52" fillId="0" borderId="0" applyNumberFormat="false" applyFill="false" applyBorder="false" applyAlignment="false" applyProtection="false">
      <alignment vertical="center"/>
    </xf>
    <xf numFmtId="0" fontId="48" fillId="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49" fillId="13" borderId="0" applyNumberFormat="false" applyBorder="false" applyAlignment="false" applyProtection="false">
      <alignment vertical="center"/>
    </xf>
    <xf numFmtId="0" fontId="1" fillId="0" borderId="0">
      <alignment vertical="center"/>
    </xf>
    <xf numFmtId="0" fontId="52" fillId="0" borderId="0" applyNumberFormat="false" applyFill="false" applyBorder="false" applyAlignment="false" applyProtection="false">
      <alignment vertical="center"/>
    </xf>
    <xf numFmtId="0" fontId="36" fillId="1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1" fillId="0" borderId="0">
      <alignment vertical="center"/>
    </xf>
    <xf numFmtId="0" fontId="48" fillId="9"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85" fillId="0" borderId="8" applyNumberFormat="false" applyFill="false" applyProtection="false">
      <alignment horizontal="center" vertical="center"/>
    </xf>
    <xf numFmtId="0" fontId="51" fillId="13" borderId="0" applyNumberFormat="false" applyBorder="false" applyAlignment="false" applyProtection="false">
      <alignment vertical="center"/>
    </xf>
    <xf numFmtId="0" fontId="47" fillId="7" borderId="11" applyNumberFormat="false" applyAlignment="false" applyProtection="false">
      <alignment vertical="center"/>
    </xf>
    <xf numFmtId="0" fontId="48" fillId="8" borderId="0" applyNumberFormat="false" applyBorder="false" applyAlignment="false" applyProtection="false">
      <alignment vertical="center"/>
    </xf>
    <xf numFmtId="0" fontId="66" fillId="0" borderId="18" applyNumberFormat="false" applyFill="false" applyProtection="false">
      <alignment horizontal="center" vertical="center"/>
    </xf>
    <xf numFmtId="0" fontId="1" fillId="0" borderId="0">
      <alignment vertical="center"/>
    </xf>
    <xf numFmtId="0" fontId="57" fillId="0" borderId="0">
      <alignment vertical="center"/>
    </xf>
    <xf numFmtId="0" fontId="1" fillId="0" borderId="0">
      <alignment vertical="center"/>
    </xf>
    <xf numFmtId="0" fontId="66" fillId="0" borderId="18" applyNumberFormat="false" applyFill="false" applyProtection="false">
      <alignment horizontal="center" vertical="center"/>
    </xf>
    <xf numFmtId="0" fontId="83" fillId="0" borderId="0" applyNumberFormat="false" applyFill="false" applyBorder="false" applyAlignment="false" applyProtection="false">
      <alignment vertical="center"/>
    </xf>
    <xf numFmtId="0" fontId="83"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48" fillId="8" borderId="0" applyNumberFormat="false" applyBorder="false" applyAlignment="false" applyProtection="false">
      <alignment vertical="center"/>
    </xf>
    <xf numFmtId="0" fontId="54" fillId="6" borderId="14" applyNumberFormat="false" applyAlignment="false" applyProtection="false">
      <alignment vertical="center"/>
    </xf>
    <xf numFmtId="0" fontId="55" fillId="11"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4" fillId="6" borderId="14" applyNumberFormat="false" applyAlignment="false" applyProtection="false">
      <alignment vertical="center"/>
    </xf>
    <xf numFmtId="0" fontId="55" fillId="11" borderId="0" applyNumberFormat="false" applyBorder="false" applyAlignment="false" applyProtection="false">
      <alignment vertical="center"/>
    </xf>
    <xf numFmtId="0" fontId="67" fillId="0" borderId="20" applyNumberFormat="false" applyFill="false" applyAlignment="false" applyProtection="false">
      <alignment vertical="center"/>
    </xf>
    <xf numFmtId="0" fontId="51" fillId="15" borderId="0" applyNumberFormat="false" applyBorder="false" applyAlignment="false" applyProtection="false">
      <alignment vertical="center"/>
    </xf>
    <xf numFmtId="0" fontId="55" fillId="11" borderId="0" applyNumberFormat="false" applyBorder="false" applyAlignment="false" applyProtection="false">
      <alignment vertical="center"/>
    </xf>
    <xf numFmtId="0" fontId="85" fillId="0" borderId="8" applyNumberFormat="false" applyFill="false" applyProtection="false">
      <alignment horizontal="center" vertical="center"/>
    </xf>
    <xf numFmtId="0" fontId="51" fillId="13" borderId="0" applyNumberFormat="false" applyBorder="false" applyAlignment="false" applyProtection="false">
      <alignment vertical="center"/>
    </xf>
    <xf numFmtId="0" fontId="54" fillId="6" borderId="14" applyNumberFormat="false" applyAlignment="false" applyProtection="false">
      <alignment vertical="center"/>
    </xf>
    <xf numFmtId="0" fontId="51" fillId="13" borderId="0" applyNumberFormat="false" applyBorder="false" applyAlignment="false" applyProtection="false">
      <alignment vertical="center"/>
    </xf>
    <xf numFmtId="0" fontId="55" fillId="11"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0" fillId="0" borderId="0">
      <alignment vertical="center"/>
    </xf>
    <xf numFmtId="0" fontId="58" fillId="0" borderId="16" applyNumberFormat="false" applyFill="false" applyAlignment="false" applyProtection="false">
      <alignment vertical="center"/>
    </xf>
    <xf numFmtId="0" fontId="49" fillId="45"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88" fillId="15"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0" fillId="0" borderId="0">
      <alignment vertical="center"/>
    </xf>
    <xf numFmtId="0" fontId="88" fillId="13" borderId="0" applyNumberFormat="false" applyBorder="false" applyAlignment="false" applyProtection="false">
      <alignment vertical="center"/>
    </xf>
    <xf numFmtId="0" fontId="0" fillId="0" borderId="0">
      <alignment vertical="center"/>
    </xf>
    <xf numFmtId="0" fontId="56" fillId="6" borderId="0" applyNumberFormat="false" applyBorder="false" applyAlignment="false" applyProtection="false">
      <alignment vertical="center"/>
    </xf>
    <xf numFmtId="0" fontId="13" fillId="0" borderId="0">
      <alignment vertical="center"/>
    </xf>
    <xf numFmtId="0" fontId="88" fillId="13" borderId="0" applyNumberFormat="false" applyBorder="false" applyAlignment="false" applyProtection="false">
      <alignment vertical="center"/>
    </xf>
    <xf numFmtId="0" fontId="0" fillId="0" borderId="0">
      <alignment vertical="center"/>
    </xf>
    <xf numFmtId="0" fontId="48" fillId="9" borderId="0" applyNumberFormat="false" applyBorder="false" applyAlignment="false" applyProtection="false">
      <alignment vertical="center"/>
    </xf>
    <xf numFmtId="0" fontId="63" fillId="0" borderId="8" applyNumberFormat="false" applyFill="false" applyProtection="false">
      <alignment horizontal="left" vertical="center"/>
    </xf>
    <xf numFmtId="0" fontId="66" fillId="0" borderId="18" applyNumberFormat="false" applyFill="false" applyProtection="false">
      <alignment horizontal="center" vertical="center"/>
    </xf>
    <xf numFmtId="0" fontId="22" fillId="0" borderId="15" applyNumberFormat="false" applyFill="false" applyAlignment="false" applyProtection="false">
      <alignment vertical="center"/>
    </xf>
    <xf numFmtId="0" fontId="70" fillId="0" borderId="0">
      <alignment vertical="center"/>
    </xf>
    <xf numFmtId="0" fontId="1" fillId="0" borderId="0">
      <alignment vertical="center"/>
    </xf>
    <xf numFmtId="0" fontId="83" fillId="0" borderId="0" applyNumberFormat="false" applyFill="false" applyBorder="false" applyAlignment="false" applyProtection="false">
      <alignment vertical="center"/>
    </xf>
    <xf numFmtId="0" fontId="69" fillId="8"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69" fillId="8"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22" fillId="0" borderId="15" applyNumberFormat="false" applyFill="false" applyAlignment="false" applyProtection="false">
      <alignment vertical="center"/>
    </xf>
    <xf numFmtId="0" fontId="93" fillId="0" borderId="0" applyNumberFormat="false" applyFill="false" applyBorder="false" applyAlignment="false" applyProtection="false">
      <alignment vertical="top"/>
      <protection locked="false"/>
    </xf>
    <xf numFmtId="0" fontId="1" fillId="0" borderId="0">
      <alignment vertical="center"/>
    </xf>
    <xf numFmtId="0" fontId="22" fillId="0" borderId="15" applyNumberFormat="false" applyFill="false" applyAlignment="false" applyProtection="false">
      <alignment vertical="center"/>
    </xf>
    <xf numFmtId="0" fontId="83" fillId="0" borderId="0" applyNumberFormat="false" applyFill="false" applyBorder="false" applyAlignment="false" applyProtection="false">
      <alignment vertical="center"/>
    </xf>
    <xf numFmtId="0" fontId="49" fillId="14"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0" fillId="10" borderId="12" applyNumberFormat="false" applyFont="false" applyAlignment="false" applyProtection="false">
      <alignment vertical="center"/>
    </xf>
    <xf numFmtId="0" fontId="69" fillId="8" borderId="0" applyNumberFormat="false" applyBorder="false" applyAlignment="false" applyProtection="false">
      <alignment vertical="center"/>
    </xf>
    <xf numFmtId="0" fontId="54" fillId="6" borderId="14" applyNumberFormat="false" applyAlignment="false" applyProtection="false">
      <alignment vertical="center"/>
    </xf>
    <xf numFmtId="0" fontId="55" fillId="11"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4" fillId="6" borderId="14" applyNumberFormat="false" applyAlignment="false" applyProtection="false">
      <alignment vertical="center"/>
    </xf>
    <xf numFmtId="0" fontId="55" fillId="11"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0" fillId="19"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13" fillId="0" borderId="0">
      <alignment vertical="center"/>
    </xf>
    <xf numFmtId="0" fontId="22" fillId="0" borderId="15" applyNumberFormat="false" applyFill="false" applyAlignment="false" applyProtection="false">
      <alignment vertical="center"/>
    </xf>
    <xf numFmtId="0" fontId="22" fillId="0" borderId="15" applyNumberFormat="false" applyFill="false" applyAlignment="false" applyProtection="false">
      <alignment vertical="center"/>
    </xf>
    <xf numFmtId="0" fontId="22" fillId="0" borderId="15" applyNumberFormat="false" applyFill="false" applyAlignment="false" applyProtection="false">
      <alignment vertical="center"/>
    </xf>
    <xf numFmtId="0" fontId="22" fillId="0" borderId="15" applyNumberFormat="false" applyFill="false" applyAlignment="false" applyProtection="false">
      <alignment vertical="center"/>
    </xf>
    <xf numFmtId="0" fontId="0" fillId="10" borderId="12" applyNumberFormat="false" applyFont="false" applyAlignment="false" applyProtection="false">
      <alignment vertical="center"/>
    </xf>
    <xf numFmtId="0" fontId="53" fillId="6" borderId="13" applyNumberFormat="false" applyAlignment="false" applyProtection="false">
      <alignment vertical="center"/>
    </xf>
    <xf numFmtId="0" fontId="22" fillId="0" borderId="15"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 fillId="0" borderId="0">
      <alignment vertical="center"/>
    </xf>
    <xf numFmtId="0" fontId="53" fillId="6" borderId="13" applyNumberFormat="false" applyAlignment="false" applyProtection="false">
      <alignment vertical="center"/>
    </xf>
    <xf numFmtId="4" fontId="0" fillId="0" borderId="0" applyFont="false" applyFill="false" applyBorder="false" applyAlignment="false" applyProtection="false">
      <alignment vertical="center"/>
    </xf>
    <xf numFmtId="0" fontId="66" fillId="0" borderId="18" applyNumberFormat="false" applyFill="false" applyProtection="false">
      <alignment horizontal="left" vertical="center"/>
    </xf>
    <xf numFmtId="0" fontId="55" fillId="11" borderId="0" applyNumberFormat="false" applyBorder="false" applyAlignment="false" applyProtection="false">
      <alignment vertical="center"/>
    </xf>
    <xf numFmtId="0" fontId="54" fillId="6" borderId="14" applyNumberFormat="false" applyAlignment="false" applyProtection="false">
      <alignment vertical="center"/>
    </xf>
    <xf numFmtId="0" fontId="53" fillId="6" borderId="13" applyNumberFormat="false" applyAlignment="false" applyProtection="false">
      <alignment vertical="center"/>
    </xf>
    <xf numFmtId="0" fontId="58" fillId="0" borderId="16" applyNumberFormat="false" applyFill="false" applyAlignment="false" applyProtection="false">
      <alignment vertical="center"/>
    </xf>
    <xf numFmtId="0" fontId="1" fillId="0" borderId="0">
      <alignment vertical="center"/>
    </xf>
    <xf numFmtId="0" fontId="0" fillId="0" borderId="0">
      <alignment vertical="center"/>
    </xf>
    <xf numFmtId="0" fontId="47" fillId="7" borderId="11" applyNumberFormat="false" applyAlignment="false" applyProtection="false">
      <alignment vertical="center"/>
    </xf>
    <xf numFmtId="0" fontId="47" fillId="7" borderId="11" applyNumberFormat="false" applyAlignment="false" applyProtection="false">
      <alignment vertical="center"/>
    </xf>
    <xf numFmtId="0" fontId="83" fillId="0" borderId="0" applyNumberFormat="false" applyFill="false" applyBorder="false" applyAlignment="false" applyProtection="false">
      <alignment vertical="center"/>
    </xf>
    <xf numFmtId="0" fontId="66" fillId="0" borderId="18" applyNumberFormat="false" applyFill="false" applyProtection="false">
      <alignment horizontal="left" vertical="center"/>
    </xf>
    <xf numFmtId="0" fontId="50" fillId="0" borderId="0">
      <alignment vertical="center"/>
    </xf>
    <xf numFmtId="0" fontId="0" fillId="13"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13" fillId="0" borderId="0">
      <alignment vertical="center"/>
    </xf>
    <xf numFmtId="0" fontId="71" fillId="0" borderId="21" applyNumberFormat="false" applyFill="false" applyAlignment="false" applyProtection="false">
      <alignment vertical="center"/>
    </xf>
    <xf numFmtId="0" fontId="66" fillId="0" borderId="18" applyNumberFormat="false" applyFill="false" applyProtection="false">
      <alignment horizontal="left" vertical="center"/>
    </xf>
    <xf numFmtId="0" fontId="76"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0" fontId="0" fillId="0" borderId="0">
      <alignment vertical="center"/>
    </xf>
    <xf numFmtId="0" fontId="52" fillId="0" borderId="0" applyNumberFormat="false" applyFill="false" applyBorder="false" applyAlignment="false" applyProtection="false">
      <alignment vertical="center"/>
    </xf>
    <xf numFmtId="0" fontId="51"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76" fillId="0" borderId="0" applyNumberFormat="false" applyFill="false" applyBorder="false" applyAlignment="false" applyProtection="false">
      <alignment vertical="center"/>
    </xf>
    <xf numFmtId="0" fontId="69" fillId="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48" fillId="8" borderId="0" applyNumberFormat="false" applyBorder="false" applyAlignment="false" applyProtection="false">
      <alignment vertical="center"/>
    </xf>
    <xf numFmtId="0" fontId="88" fillId="13"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49" fillId="51"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22" fillId="0" borderId="26" applyNumberFormat="false" applyFill="false" applyAlignment="false" applyProtection="false">
      <alignment vertical="center"/>
    </xf>
    <xf numFmtId="0" fontId="49" fillId="4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61" fillId="0" borderId="17" applyNumberFormat="false" applyFill="false" applyAlignment="false" applyProtection="false">
      <alignment vertical="center"/>
    </xf>
    <xf numFmtId="0" fontId="77" fillId="0" borderId="1">
      <alignment horizontal="left" vertical="center"/>
    </xf>
    <xf numFmtId="0" fontId="1" fillId="0" borderId="0">
      <alignment vertical="center"/>
    </xf>
    <xf numFmtId="0" fontId="56" fillId="10"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0" fillId="61"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49" fillId="4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1" fillId="1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1" fillId="0" borderId="0">
      <alignment vertical="center"/>
    </xf>
    <xf numFmtId="0" fontId="1" fillId="0" borderId="0">
      <alignment vertical="center"/>
    </xf>
    <xf numFmtId="0" fontId="67" fillId="0" borderId="20" applyNumberFormat="false" applyFill="false" applyAlignment="false" applyProtection="false">
      <alignment vertical="center"/>
    </xf>
    <xf numFmtId="0" fontId="60" fillId="19" borderId="13" applyNumberFormat="false" applyAlignment="false" applyProtection="false">
      <alignment vertical="center"/>
    </xf>
    <xf numFmtId="0" fontId="49" fillId="51"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0" fillId="0" borderId="0">
      <alignment vertical="center"/>
    </xf>
    <xf numFmtId="0" fontId="1" fillId="0" borderId="0">
      <alignment vertical="center"/>
    </xf>
    <xf numFmtId="0" fontId="47" fillId="7" borderId="11" applyNumberFormat="false" applyAlignment="false" applyProtection="false">
      <alignment vertical="center"/>
    </xf>
    <xf numFmtId="0" fontId="76" fillId="0" borderId="0" applyNumberFormat="false" applyFill="false" applyBorder="false" applyAlignment="false" applyProtection="false">
      <alignment vertical="center"/>
    </xf>
    <xf numFmtId="0" fontId="88" fillId="13" borderId="0" applyNumberFormat="false" applyBorder="false" applyAlignment="false" applyProtection="false">
      <alignment vertical="center"/>
    </xf>
    <xf numFmtId="0" fontId="67" fillId="0" borderId="20"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1" fillId="0" borderId="0">
      <alignment vertical="center"/>
    </xf>
    <xf numFmtId="43" fontId="0" fillId="0" borderId="0" applyFont="false" applyFill="false" applyBorder="false" applyAlignment="false" applyProtection="false">
      <alignment vertical="center"/>
    </xf>
    <xf numFmtId="0" fontId="51" fillId="15" borderId="0" applyNumberFormat="false" applyBorder="false" applyAlignment="false" applyProtection="false">
      <alignment vertical="center"/>
    </xf>
    <xf numFmtId="0" fontId="0" fillId="10" borderId="12" applyNumberFormat="false" applyFont="false" applyAlignment="false" applyProtection="false">
      <alignment vertical="center"/>
    </xf>
    <xf numFmtId="43" fontId="0" fillId="0" borderId="0" applyFont="false" applyFill="false" applyBorder="false" applyAlignment="false" applyProtection="false">
      <alignment vertical="center"/>
    </xf>
    <xf numFmtId="184" fontId="0" fillId="0" borderId="0" applyFont="false" applyFill="false" applyBorder="false" applyAlignment="false" applyProtection="false">
      <alignment vertical="center"/>
    </xf>
    <xf numFmtId="0" fontId="88" fillId="13" borderId="0" applyNumberFormat="false" applyBorder="false" applyAlignment="false" applyProtection="false">
      <alignment vertical="center"/>
    </xf>
    <xf numFmtId="0" fontId="61" fillId="0" borderId="17" applyNumberFormat="false" applyFill="false" applyAlignment="false" applyProtection="false">
      <alignment vertical="center"/>
    </xf>
    <xf numFmtId="1" fontId="63" fillId="0" borderId="18" applyFill="false" applyProtection="false">
      <alignment horizontal="center" vertical="center"/>
    </xf>
    <xf numFmtId="0" fontId="48" fillId="9" borderId="0" applyNumberFormat="false" applyBorder="false" applyAlignment="false" applyProtection="false">
      <alignment vertical="center"/>
    </xf>
    <xf numFmtId="0" fontId="49" fillId="18" borderId="0" applyNumberFormat="false" applyBorder="false" applyAlignment="false" applyProtection="false">
      <alignment vertical="center"/>
    </xf>
    <xf numFmtId="0" fontId="107" fillId="60" borderId="0" applyNumberFormat="false" applyBorder="false" applyAlignment="false" applyProtection="false">
      <alignment vertical="center"/>
    </xf>
    <xf numFmtId="0" fontId="107" fillId="54" borderId="0" applyNumberFormat="false" applyBorder="false" applyAlignment="false" applyProtection="false">
      <alignment vertical="center"/>
    </xf>
    <xf numFmtId="0" fontId="1" fillId="0" borderId="0">
      <alignment vertical="center"/>
    </xf>
    <xf numFmtId="0" fontId="49" fillId="58" borderId="0" applyNumberFormat="false" applyBorder="false" applyAlignment="false" applyProtection="false">
      <alignment vertical="center"/>
    </xf>
    <xf numFmtId="0" fontId="49" fillId="14"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0" fillId="0" borderId="0">
      <alignment vertical="center"/>
    </xf>
    <xf numFmtId="0" fontId="47" fillId="7" borderId="11" applyNumberFormat="false" applyAlignment="false" applyProtection="false">
      <alignment vertical="center"/>
    </xf>
    <xf numFmtId="0" fontId="36" fillId="16" borderId="0" applyNumberFormat="false" applyBorder="false" applyAlignment="false" applyProtection="false">
      <alignment vertical="center"/>
    </xf>
    <xf numFmtId="0" fontId="47" fillId="7" borderId="11" applyNumberFormat="false" applyAlignment="false" applyProtection="false">
      <alignment vertical="center"/>
    </xf>
    <xf numFmtId="0" fontId="0" fillId="0" borderId="0">
      <alignment vertical="center"/>
    </xf>
    <xf numFmtId="0" fontId="53" fillId="6" borderId="13" applyNumberFormat="false" applyAlignment="false" applyProtection="false">
      <alignment vertical="center"/>
    </xf>
    <xf numFmtId="0" fontId="49" fillId="4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3" fillId="6" borderId="13" applyNumberFormat="false" applyAlignment="false" applyProtection="false">
      <alignment vertical="center"/>
    </xf>
    <xf numFmtId="0" fontId="1" fillId="0" borderId="0">
      <alignment vertical="center"/>
    </xf>
    <xf numFmtId="0" fontId="76" fillId="0" borderId="0" applyNumberFormat="false" applyFill="false" applyBorder="false" applyAlignment="false" applyProtection="false">
      <alignment vertical="center"/>
    </xf>
    <xf numFmtId="0" fontId="76" fillId="0" borderId="0" applyNumberFormat="false" applyFill="false" applyBorder="false" applyAlignment="false" applyProtection="false">
      <alignment vertical="center"/>
    </xf>
    <xf numFmtId="0" fontId="101" fillId="0" borderId="0" applyNumberFormat="false" applyFill="false" applyBorder="false" applyAlignment="false" applyProtection="false">
      <alignment vertical="top"/>
      <protection locked="false"/>
    </xf>
    <xf numFmtId="0" fontId="36" fillId="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1" fillId="0" borderId="0">
      <alignment vertical="center"/>
    </xf>
    <xf numFmtId="0" fontId="22" fillId="0" borderId="15" applyNumberFormat="false" applyFill="false" applyAlignment="false" applyProtection="false">
      <alignment vertical="center"/>
    </xf>
    <xf numFmtId="0" fontId="53" fillId="6" borderId="13" applyNumberFormat="false" applyAlignment="false" applyProtection="false">
      <alignment vertical="center"/>
    </xf>
    <xf numFmtId="0" fontId="49" fillId="51" borderId="0" applyNumberFormat="false" applyBorder="false" applyAlignment="false" applyProtection="false">
      <alignment vertical="center"/>
    </xf>
    <xf numFmtId="0" fontId="85" fillId="0" borderId="8" applyNumberFormat="false" applyFill="false" applyProtection="false">
      <alignment horizontal="center" vertical="center"/>
    </xf>
    <xf numFmtId="0" fontId="67" fillId="0" borderId="20" applyNumberFormat="false" applyFill="false" applyAlignment="false" applyProtection="false">
      <alignment vertical="center"/>
    </xf>
    <xf numFmtId="0" fontId="60" fillId="19" borderId="13" applyNumberFormat="false" applyAlignment="false" applyProtection="false">
      <alignment vertical="center"/>
    </xf>
    <xf numFmtId="0" fontId="0" fillId="10" borderId="12" applyNumberFormat="false" applyFont="false" applyAlignment="false" applyProtection="false">
      <alignment vertical="center"/>
    </xf>
    <xf numFmtId="0" fontId="53" fillId="6" borderId="13" applyNumberFormat="false" applyAlignment="false" applyProtection="false">
      <alignment vertical="center"/>
    </xf>
    <xf numFmtId="0" fontId="77" fillId="0" borderId="1">
      <alignment horizontal="left" vertical="center"/>
    </xf>
    <xf numFmtId="0" fontId="1" fillId="0" borderId="0">
      <alignment vertical="center"/>
    </xf>
    <xf numFmtId="43" fontId="0" fillId="0" borderId="0" applyFont="false" applyFill="false" applyBorder="false" applyAlignment="false" applyProtection="false">
      <alignment vertical="center"/>
    </xf>
    <xf numFmtId="0" fontId="76" fillId="0" borderId="0" applyNumberFormat="false" applyFill="false" applyBorder="false" applyAlignment="false" applyProtection="false">
      <alignment vertical="center"/>
    </xf>
    <xf numFmtId="0" fontId="1" fillId="0" borderId="0">
      <alignment vertical="center"/>
    </xf>
    <xf numFmtId="0" fontId="49" fillId="43" borderId="0" applyNumberFormat="false" applyBorder="false" applyAlignment="false" applyProtection="false">
      <alignment vertical="center"/>
    </xf>
    <xf numFmtId="0" fontId="53" fillId="6" borderId="13" applyNumberFormat="false" applyAlignment="false" applyProtection="false">
      <alignment vertical="center"/>
    </xf>
    <xf numFmtId="0" fontId="66" fillId="0" borderId="18" applyNumberFormat="false" applyFill="false" applyProtection="false">
      <alignment horizontal="center" vertical="center"/>
    </xf>
    <xf numFmtId="0" fontId="1" fillId="0" borderId="0">
      <alignment vertical="center"/>
    </xf>
    <xf numFmtId="0" fontId="47" fillId="7" borderId="11" applyNumberFormat="false" applyAlignment="false" applyProtection="false">
      <alignment vertical="center"/>
    </xf>
    <xf numFmtId="0" fontId="54" fillId="6" borderId="14" applyNumberFormat="false" applyAlignment="false" applyProtection="false">
      <alignment vertical="center"/>
    </xf>
    <xf numFmtId="0" fontId="66" fillId="0" borderId="18" applyNumberFormat="false" applyFill="false" applyProtection="false">
      <alignment horizontal="left" vertical="center"/>
    </xf>
    <xf numFmtId="0" fontId="55" fillId="11" borderId="0" applyNumberFormat="false" applyBorder="false" applyAlignment="false" applyProtection="false">
      <alignment vertical="center"/>
    </xf>
    <xf numFmtId="0" fontId="1" fillId="0" borderId="0">
      <alignment vertical="center"/>
    </xf>
    <xf numFmtId="0" fontId="88" fillId="13" borderId="0" applyNumberFormat="false" applyBorder="false" applyAlignment="false" applyProtection="false">
      <alignment vertical="center"/>
    </xf>
    <xf numFmtId="0" fontId="47" fillId="7" borderId="11" applyNumberFormat="false" applyAlignment="false" applyProtection="false">
      <alignment vertical="center"/>
    </xf>
    <xf numFmtId="0" fontId="1" fillId="0" borderId="0">
      <alignment vertical="center"/>
    </xf>
    <xf numFmtId="0" fontId="0" fillId="0" borderId="0">
      <alignment vertical="center"/>
    </xf>
    <xf numFmtId="0" fontId="1" fillId="0" borderId="0">
      <alignment vertical="center"/>
    </xf>
    <xf numFmtId="0" fontId="22" fillId="0" borderId="15" applyNumberFormat="false" applyFill="false" applyAlignment="false" applyProtection="false">
      <alignment vertical="center"/>
    </xf>
    <xf numFmtId="0" fontId="69" fillId="8" borderId="0" applyNumberFormat="false" applyBorder="false" applyAlignment="false" applyProtection="false">
      <alignment vertical="center"/>
    </xf>
    <xf numFmtId="182" fontId="63" fillId="0" borderId="18" applyFill="false" applyProtection="false">
      <alignment horizontal="right" vertical="center"/>
    </xf>
    <xf numFmtId="0" fontId="50" fillId="0" borderId="0">
      <alignment vertical="center"/>
    </xf>
    <xf numFmtId="0" fontId="58" fillId="0" borderId="1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75" fillId="0" borderId="0">
      <alignment vertical="center"/>
    </xf>
    <xf numFmtId="0" fontId="22" fillId="0" borderId="15" applyNumberFormat="false" applyFill="false" applyAlignment="false" applyProtection="false">
      <alignment vertical="center"/>
    </xf>
    <xf numFmtId="182" fontId="63" fillId="0" borderId="18" applyFill="false" applyProtection="false">
      <alignment horizontal="right" vertical="center"/>
    </xf>
    <xf numFmtId="0" fontId="22" fillId="0" borderId="15" applyNumberFormat="false" applyFill="false" applyAlignment="false" applyProtection="false">
      <alignment vertical="center"/>
    </xf>
    <xf numFmtId="0" fontId="69" fillId="8" borderId="0" applyNumberFormat="false" applyBorder="false" applyAlignment="false" applyProtection="false">
      <alignment vertical="center"/>
    </xf>
    <xf numFmtId="0" fontId="1" fillId="0" borderId="0">
      <alignment vertical="center"/>
    </xf>
    <xf numFmtId="0" fontId="47" fillId="7" borderId="11" applyNumberFormat="false" applyAlignment="false" applyProtection="false">
      <alignment vertical="center"/>
    </xf>
    <xf numFmtId="0" fontId="67" fillId="0" borderId="20" applyNumberFormat="false" applyFill="false" applyAlignment="false" applyProtection="false">
      <alignment vertical="center"/>
    </xf>
    <xf numFmtId="0" fontId="53" fillId="6" borderId="13" applyNumberFormat="false" applyAlignment="false" applyProtection="false">
      <alignment vertical="center"/>
    </xf>
    <xf numFmtId="0" fontId="1" fillId="0" borderId="0">
      <alignment vertical="center"/>
    </xf>
    <xf numFmtId="0" fontId="77" fillId="0" borderId="1">
      <alignment horizontal="left" vertical="center"/>
    </xf>
    <xf numFmtId="0" fontId="49" fillId="40"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51" fillId="13" borderId="0" applyNumberFormat="false" applyBorder="false" applyAlignment="false" applyProtection="false">
      <alignment vertical="center"/>
    </xf>
    <xf numFmtId="0" fontId="13" fillId="0" borderId="0" applyAlignment="false"/>
    <xf numFmtId="0" fontId="113" fillId="0" borderId="0" applyNumberFormat="false" applyFill="false" applyBorder="false" applyAlignment="false" applyProtection="false">
      <alignment vertical="center"/>
    </xf>
    <xf numFmtId="0" fontId="63" fillId="0" borderId="8" applyNumberFormat="false" applyFill="false" applyProtection="false">
      <alignment horizontal="left" vertical="center"/>
    </xf>
    <xf numFmtId="0" fontId="13" fillId="0" borderId="0">
      <alignment vertical="center"/>
    </xf>
    <xf numFmtId="0" fontId="0" fillId="0" borderId="0">
      <alignment vertical="center"/>
    </xf>
    <xf numFmtId="0" fontId="22" fillId="0" borderId="15" applyNumberFormat="false" applyFill="false" applyAlignment="false" applyProtection="false">
      <alignment vertical="center"/>
    </xf>
    <xf numFmtId="0" fontId="0" fillId="0" borderId="0">
      <alignment vertical="center"/>
    </xf>
    <xf numFmtId="0" fontId="83" fillId="0" borderId="0" applyNumberFormat="false" applyFill="false" applyBorder="false" applyAlignment="false" applyProtection="false">
      <alignment vertical="center"/>
    </xf>
    <xf numFmtId="0" fontId="47" fillId="7" borderId="11" applyNumberFormat="false" applyAlignment="false" applyProtection="false">
      <alignment vertical="center"/>
    </xf>
    <xf numFmtId="0" fontId="60" fillId="19" borderId="13" applyNumberFormat="false" applyAlignment="false" applyProtection="false">
      <alignment vertical="center"/>
    </xf>
    <xf numFmtId="0" fontId="93" fillId="0" borderId="0" applyNumberFormat="false" applyFill="false" applyBorder="false" applyAlignment="false" applyProtection="false">
      <alignment vertical="top"/>
      <protection locked="false"/>
    </xf>
    <xf numFmtId="0" fontId="53" fillId="6" borderId="13" applyNumberFormat="false" applyAlignment="false" applyProtection="false">
      <alignment vertical="center"/>
    </xf>
    <xf numFmtId="0" fontId="52" fillId="0" borderId="0" applyNumberFormat="false" applyFill="false" applyBorder="false" applyAlignment="false" applyProtection="false">
      <alignment vertical="center"/>
    </xf>
    <xf numFmtId="0" fontId="63" fillId="0" borderId="8" applyNumberFormat="false" applyFill="false" applyProtection="false">
      <alignment horizontal="left" vertical="center"/>
    </xf>
    <xf numFmtId="0" fontId="66" fillId="0" borderId="18" applyNumberFormat="false" applyFill="false" applyProtection="false">
      <alignment horizontal="left" vertical="center"/>
    </xf>
    <xf numFmtId="0" fontId="1" fillId="0" borderId="0">
      <alignment vertical="center"/>
    </xf>
    <xf numFmtId="0" fontId="0" fillId="10" borderId="12" applyNumberFormat="false" applyFont="false" applyAlignment="false" applyProtection="false">
      <alignment vertical="center"/>
    </xf>
    <xf numFmtId="0" fontId="49" fillId="14" borderId="0" applyNumberFormat="false" applyBorder="false" applyAlignment="false" applyProtection="false">
      <alignment vertical="center"/>
    </xf>
    <xf numFmtId="0" fontId="1" fillId="0" borderId="0">
      <alignment vertical="center"/>
    </xf>
    <xf numFmtId="0" fontId="1" fillId="0" borderId="0">
      <alignment vertical="center"/>
    </xf>
    <xf numFmtId="0" fontId="67" fillId="0" borderId="20" applyNumberFormat="false" applyFill="false" applyAlignment="false" applyProtection="false">
      <alignment vertical="center"/>
    </xf>
    <xf numFmtId="0" fontId="60" fillId="19" borderId="13" applyNumberFormat="false" applyAlignment="false" applyProtection="false">
      <alignment vertical="center"/>
    </xf>
    <xf numFmtId="0" fontId="71" fillId="0" borderId="21" applyNumberFormat="false" applyFill="false" applyAlignment="false" applyProtection="false">
      <alignment vertical="center"/>
    </xf>
    <xf numFmtId="0" fontId="0" fillId="0" borderId="0">
      <alignment vertical="center"/>
    </xf>
    <xf numFmtId="0" fontId="0" fillId="0" borderId="0">
      <alignment vertical="center"/>
    </xf>
    <xf numFmtId="0" fontId="49" fillId="47" borderId="0" applyNumberFormat="false" applyBorder="false" applyAlignment="false" applyProtection="false">
      <alignment vertical="center"/>
    </xf>
    <xf numFmtId="0" fontId="61" fillId="0" borderId="17" applyNumberFormat="false" applyFill="false" applyAlignment="false" applyProtection="false">
      <alignment vertical="center"/>
    </xf>
    <xf numFmtId="1" fontId="63" fillId="0" borderId="18" applyFill="false" applyProtection="false">
      <alignment horizontal="center" vertical="center"/>
    </xf>
    <xf numFmtId="0" fontId="49" fillId="14" borderId="0" applyNumberFormat="false" applyBorder="false" applyAlignment="false" applyProtection="false">
      <alignment vertical="center"/>
    </xf>
    <xf numFmtId="0" fontId="58" fillId="0" borderId="16" applyNumberFormat="false" applyFill="false" applyAlignment="false" applyProtection="false">
      <alignment vertical="center"/>
    </xf>
    <xf numFmtId="0" fontId="109" fillId="0" borderId="0" applyProtection="false">
      <alignment vertical="center"/>
    </xf>
    <xf numFmtId="0" fontId="52" fillId="0" borderId="0" applyNumberFormat="false" applyFill="false" applyBorder="false" applyAlignment="false" applyProtection="false">
      <alignment vertical="center"/>
    </xf>
    <xf numFmtId="0" fontId="1" fillId="0" borderId="0">
      <alignment vertical="center"/>
    </xf>
    <xf numFmtId="0" fontId="53" fillId="6" borderId="13" applyNumberFormat="false" applyAlignment="false" applyProtection="false">
      <alignment vertical="center"/>
    </xf>
    <xf numFmtId="0" fontId="1" fillId="0" borderId="0">
      <alignment vertical="center"/>
    </xf>
    <xf numFmtId="0" fontId="49" fillId="14" borderId="0" applyNumberFormat="false" applyBorder="false" applyAlignment="false" applyProtection="false">
      <alignment vertical="center"/>
    </xf>
    <xf numFmtId="0" fontId="49" fillId="58" borderId="0" applyNumberFormat="false" applyBorder="false" applyAlignment="false" applyProtection="false">
      <alignment vertical="center"/>
    </xf>
    <xf numFmtId="1" fontId="63" fillId="0" borderId="18" applyFill="false" applyProtection="false">
      <alignment horizontal="center" vertical="center"/>
    </xf>
    <xf numFmtId="0" fontId="0" fillId="0" borderId="0">
      <alignment vertical="center"/>
    </xf>
    <xf numFmtId="0" fontId="47" fillId="7" borderId="11" applyNumberFormat="false" applyAlignment="false" applyProtection="false">
      <alignment vertical="center"/>
    </xf>
    <xf numFmtId="0" fontId="47" fillId="7" borderId="11" applyNumberFormat="false" applyAlignment="false" applyProtection="false">
      <alignment vertical="center"/>
    </xf>
    <xf numFmtId="0" fontId="0" fillId="0" borderId="0">
      <alignment vertical="center"/>
    </xf>
    <xf numFmtId="0" fontId="67" fillId="0" borderId="20" applyNumberFormat="false" applyFill="false" applyAlignment="false" applyProtection="false">
      <alignment vertical="center"/>
    </xf>
    <xf numFmtId="0" fontId="1" fillId="0" borderId="0">
      <alignment vertical="center"/>
    </xf>
    <xf numFmtId="0" fontId="54" fillId="6" borderId="14" applyNumberFormat="false" applyAlignment="false" applyProtection="false">
      <alignment vertical="center"/>
    </xf>
    <xf numFmtId="0" fontId="47" fillId="7" borderId="11" applyNumberFormat="false" applyAlignment="false" applyProtection="false">
      <alignment vertical="center"/>
    </xf>
    <xf numFmtId="0" fontId="1" fillId="0" borderId="0">
      <alignment vertical="center"/>
    </xf>
    <xf numFmtId="0" fontId="49" fillId="14" borderId="0" applyNumberFormat="false" applyBorder="false" applyAlignment="false" applyProtection="false">
      <alignment vertical="center"/>
    </xf>
    <xf numFmtId="0" fontId="49" fillId="16" borderId="0" applyNumberFormat="false" applyBorder="false" applyAlignment="false" applyProtection="false">
      <alignment vertical="center"/>
    </xf>
    <xf numFmtId="0" fontId="101" fillId="0" borderId="0" applyNumberFormat="false" applyFill="false" applyBorder="false" applyAlignment="false" applyProtection="false">
      <alignment vertical="top"/>
      <protection locked="false"/>
    </xf>
    <xf numFmtId="0" fontId="49" fillId="18"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69" fillId="9" borderId="0" applyNumberFormat="false" applyBorder="false" applyAlignment="false" applyProtection="false">
      <alignment vertical="center"/>
    </xf>
    <xf numFmtId="0" fontId="48" fillId="9" borderId="0" applyNumberFormat="false" applyBorder="false" applyAlignment="false" applyProtection="false">
      <alignment vertical="center"/>
    </xf>
    <xf numFmtId="0" fontId="69" fillId="9" borderId="0" applyNumberFormat="false" applyBorder="false" applyAlignment="false" applyProtection="false">
      <alignment vertical="center"/>
    </xf>
    <xf numFmtId="0" fontId="1" fillId="0" borderId="0">
      <alignment vertical="center"/>
    </xf>
    <xf numFmtId="0" fontId="101" fillId="0" borderId="0" applyNumberFormat="false" applyFill="false" applyBorder="false" applyAlignment="false" applyProtection="false">
      <alignment vertical="top"/>
      <protection locked="false"/>
    </xf>
    <xf numFmtId="0" fontId="101" fillId="0" borderId="0" applyNumberFormat="false" applyFill="false" applyBorder="false" applyAlignment="false" applyProtection="false">
      <alignment vertical="top"/>
      <protection locked="false"/>
    </xf>
    <xf numFmtId="0" fontId="1" fillId="0" borderId="0">
      <alignment vertical="center"/>
    </xf>
    <xf numFmtId="0" fontId="101" fillId="0" borderId="0" applyNumberFormat="false" applyFill="false" applyBorder="false" applyAlignment="false" applyProtection="false">
      <alignment vertical="top"/>
      <protection locked="false"/>
    </xf>
    <xf numFmtId="0" fontId="1" fillId="0" borderId="0">
      <alignment vertical="center"/>
    </xf>
    <xf numFmtId="0" fontId="53" fillId="6" borderId="13" applyNumberFormat="false" applyAlignment="false" applyProtection="false">
      <alignment vertical="center"/>
    </xf>
    <xf numFmtId="0" fontId="58" fillId="0" borderId="16" applyNumberFormat="false" applyFill="false" applyAlignment="false" applyProtection="false">
      <alignment vertical="center"/>
    </xf>
    <xf numFmtId="0" fontId="77" fillId="0" borderId="1">
      <alignment horizontal="left" vertical="center"/>
    </xf>
    <xf numFmtId="0" fontId="1" fillId="0" borderId="0">
      <alignment vertical="center"/>
    </xf>
    <xf numFmtId="0" fontId="51" fillId="15"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56" fillId="9"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77" fillId="0" borderId="1">
      <alignment horizontal="left" vertical="center"/>
    </xf>
    <xf numFmtId="0" fontId="77" fillId="0" borderId="1">
      <alignment horizontal="left" vertical="center"/>
    </xf>
    <xf numFmtId="0" fontId="58" fillId="0" borderId="16" applyNumberFormat="false" applyFill="false" applyAlignment="false" applyProtection="false">
      <alignment vertical="center"/>
    </xf>
    <xf numFmtId="0" fontId="13" fillId="0" borderId="0">
      <alignment vertical="center"/>
    </xf>
    <xf numFmtId="0" fontId="0" fillId="0" borderId="0">
      <alignment vertical="center"/>
    </xf>
    <xf numFmtId="0" fontId="0" fillId="0" borderId="0">
      <alignment vertical="center"/>
    </xf>
    <xf numFmtId="0" fontId="51"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85" fillId="0" borderId="8" applyNumberFormat="false" applyFill="false" applyProtection="false">
      <alignment horizontal="center" vertical="center"/>
    </xf>
    <xf numFmtId="0" fontId="49" fillId="14" borderId="0" applyNumberFormat="false" applyBorder="false" applyAlignment="false" applyProtection="false">
      <alignment vertical="center"/>
    </xf>
    <xf numFmtId="0" fontId="1" fillId="0" borderId="0">
      <alignment vertical="center"/>
    </xf>
    <xf numFmtId="0" fontId="53" fillId="6" borderId="13" applyNumberFormat="false" applyAlignment="false" applyProtection="false">
      <alignment vertical="center"/>
    </xf>
    <xf numFmtId="0" fontId="1" fillId="0" borderId="0">
      <alignment vertical="center"/>
    </xf>
    <xf numFmtId="0" fontId="1" fillId="0" borderId="0">
      <alignment vertical="center"/>
    </xf>
    <xf numFmtId="0" fontId="0" fillId="10" borderId="12" applyNumberFormat="false" applyFont="false" applyAlignment="false" applyProtection="false">
      <alignment vertical="center"/>
    </xf>
    <xf numFmtId="0" fontId="1" fillId="0" borderId="0">
      <alignment vertical="center"/>
    </xf>
    <xf numFmtId="0" fontId="36" fillId="1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8" fillId="9" borderId="0" applyNumberFormat="false" applyBorder="false" applyAlignment="false" applyProtection="false">
      <alignment vertical="center"/>
    </xf>
    <xf numFmtId="0" fontId="1" fillId="0" borderId="0">
      <alignment vertical="center"/>
    </xf>
    <xf numFmtId="0" fontId="22" fillId="0" borderId="15" applyNumberFormat="false" applyFill="false" applyAlignment="false" applyProtection="false">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75"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6" fillId="0" borderId="18" applyNumberFormat="false" applyFill="false" applyProtection="false">
      <alignment horizontal="lef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1" fillId="15" borderId="0" applyNumberFormat="false" applyBorder="false" applyAlignment="false" applyProtection="false">
      <alignment vertical="center"/>
    </xf>
    <xf numFmtId="0" fontId="63" fillId="0" borderId="0">
      <alignment vertical="center"/>
    </xf>
    <xf numFmtId="0" fontId="49" fillId="47" borderId="0" applyNumberFormat="false" applyBorder="false" applyAlignment="false" applyProtection="false">
      <alignment vertical="center"/>
    </xf>
    <xf numFmtId="0" fontId="13" fillId="0" borderId="0">
      <alignment vertical="center"/>
    </xf>
    <xf numFmtId="0" fontId="51" fillId="15" borderId="0" applyNumberFormat="false" applyBorder="false" applyAlignment="false" applyProtection="false">
      <alignment vertical="center"/>
    </xf>
    <xf numFmtId="0" fontId="1" fillId="0" borderId="0">
      <alignment vertical="center"/>
    </xf>
    <xf numFmtId="0" fontId="1" fillId="0" borderId="0">
      <alignment vertical="center"/>
    </xf>
    <xf numFmtId="0" fontId="93" fillId="0" borderId="0" applyNumberFormat="false" applyFill="false" applyBorder="false" applyAlignment="false" applyProtection="false">
      <alignment vertical="top"/>
      <protection locked="false"/>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7" fillId="56" borderId="0" applyNumberFormat="false" applyBorder="false" applyAlignment="false" applyProtection="false">
      <alignment vertical="center"/>
    </xf>
    <xf numFmtId="0" fontId="1" fillId="0" borderId="0">
      <alignment vertical="center"/>
    </xf>
    <xf numFmtId="0" fontId="0" fillId="10" borderId="12" applyNumberFormat="false" applyFont="false" applyAlignment="false" applyProtection="false">
      <alignment vertical="center"/>
    </xf>
    <xf numFmtId="9" fontId="1" fillId="0" borderId="0" applyFont="false" applyFill="false" applyBorder="false" applyAlignment="false" applyProtection="false">
      <alignment vertical="center"/>
    </xf>
    <xf numFmtId="0" fontId="36" fillId="16"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197" fontId="1" fillId="0" borderId="0" applyFont="false" applyFill="false" applyBorder="false" applyAlignment="false" applyProtection="false">
      <alignment vertical="center"/>
    </xf>
    <xf numFmtId="0" fontId="1" fillId="0" borderId="0">
      <alignment vertical="center"/>
    </xf>
    <xf numFmtId="0" fontId="109" fillId="0" borderId="0" applyProtection="false">
      <alignment vertical="center"/>
    </xf>
    <xf numFmtId="186" fontId="1" fillId="0" borderId="0" applyFont="false" applyFill="false" applyBorder="false" applyAlignment="false" applyProtection="false">
      <alignment vertical="center"/>
    </xf>
    <xf numFmtId="0" fontId="22" fillId="0" borderId="26" applyNumberFormat="false" applyFill="false" applyAlignment="false" applyProtection="false">
      <alignment vertical="center"/>
    </xf>
    <xf numFmtId="0" fontId="36" fillId="16" borderId="0" applyNumberFormat="false" applyBorder="false" applyAlignment="false" applyProtection="false">
      <alignment vertical="center"/>
    </xf>
    <xf numFmtId="0" fontId="53" fillId="6" borderId="13" applyNumberFormat="false" applyAlignment="false" applyProtection="false">
      <alignment vertical="center"/>
    </xf>
    <xf numFmtId="0" fontId="95" fillId="0" borderId="28" applyNumberFormat="false" applyAlignment="false" applyProtection="false">
      <alignment horizontal="left" vertical="center"/>
    </xf>
    <xf numFmtId="0" fontId="49" fillId="25" borderId="0" applyNumberFormat="false" applyBorder="false" applyAlignment="false" applyProtection="false">
      <alignment vertical="center"/>
    </xf>
    <xf numFmtId="0" fontId="49" fillId="37" borderId="0" applyNumberFormat="false" applyBorder="false" applyAlignment="false" applyProtection="false">
      <alignment vertical="center"/>
    </xf>
    <xf numFmtId="0" fontId="90" fillId="70" borderId="0" applyNumberFormat="false" applyBorder="false" applyAlignment="false" applyProtection="false">
      <alignment vertical="center"/>
    </xf>
    <xf numFmtId="0" fontId="95" fillId="0" borderId="10">
      <alignment horizontal="left" vertical="center"/>
    </xf>
    <xf numFmtId="0" fontId="1" fillId="0" borderId="0">
      <alignment vertical="center"/>
    </xf>
    <xf numFmtId="0" fontId="36" fillId="26"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77" fillId="0" borderId="1">
      <alignment horizontal="left" vertical="center"/>
    </xf>
    <xf numFmtId="182" fontId="63" fillId="0" borderId="18" applyFill="false" applyProtection="false">
      <alignment horizontal="right" vertical="center"/>
    </xf>
    <xf numFmtId="182" fontId="63" fillId="0" borderId="18" applyFill="false" applyProtection="false">
      <alignment horizontal="right" vertical="center"/>
    </xf>
    <xf numFmtId="0" fontId="1" fillId="0" borderId="0">
      <alignment vertical="center"/>
    </xf>
    <xf numFmtId="0" fontId="36" fillId="7" borderId="0" applyNumberFormat="false" applyBorder="false" applyAlignment="false" applyProtection="false">
      <alignment vertical="center"/>
    </xf>
    <xf numFmtId="0" fontId="62" fillId="10" borderId="1" applyNumberFormat="false" applyBorder="false" applyAlignment="false" applyProtection="false">
      <alignment vertical="center"/>
    </xf>
    <xf numFmtId="1" fontId="63" fillId="0" borderId="18" applyFill="false" applyProtection="false">
      <alignment horizontal="center" vertical="center"/>
    </xf>
    <xf numFmtId="0" fontId="0" fillId="10" borderId="12" applyNumberFormat="false" applyFont="false" applyAlignment="false" applyProtection="false">
      <alignment vertical="center"/>
    </xf>
    <xf numFmtId="0" fontId="49" fillId="2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100" fillId="0" borderId="0">
      <alignment vertical="center"/>
    </xf>
    <xf numFmtId="0" fontId="107" fillId="56" borderId="0" applyNumberFormat="false" applyBorder="false" applyAlignment="false" applyProtection="false">
      <alignment vertical="center"/>
    </xf>
    <xf numFmtId="0" fontId="1" fillId="0" borderId="0">
      <alignment vertical="center"/>
    </xf>
    <xf numFmtId="0" fontId="88" fillId="15" borderId="0" applyNumberFormat="false" applyBorder="false" applyAlignment="false" applyProtection="false">
      <alignment vertical="center"/>
    </xf>
    <xf numFmtId="0" fontId="90" fillId="62"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1" fillId="0" borderId="0">
      <alignment vertical="center"/>
    </xf>
    <xf numFmtId="0" fontId="62" fillId="10" borderId="1" applyNumberFormat="false" applyBorder="false" applyAlignment="false" applyProtection="false">
      <alignment vertical="center"/>
    </xf>
    <xf numFmtId="0" fontId="71" fillId="0" borderId="21" applyNumberFormat="false" applyFill="false" applyAlignment="false" applyProtection="false">
      <alignment vertical="center"/>
    </xf>
    <xf numFmtId="0" fontId="1" fillId="0" borderId="0">
      <alignment vertical="center"/>
    </xf>
    <xf numFmtId="0" fontId="56"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21" fillId="0" borderId="35" applyNumberFormat="false" applyFill="false" applyAlignment="false" applyProtection="false">
      <alignment vertical="center"/>
    </xf>
    <xf numFmtId="0" fontId="36" fillId="14" borderId="0" applyNumberFormat="false" applyBorder="false" applyAlignment="false" applyProtection="false">
      <alignment vertical="center"/>
    </xf>
    <xf numFmtId="0" fontId="56"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71" fillId="0" borderId="21" applyNumberFormat="false" applyFill="false" applyAlignment="false" applyProtection="false">
      <alignment vertical="center"/>
    </xf>
    <xf numFmtId="0" fontId="36" fillId="14" borderId="0" applyNumberFormat="false" applyBorder="false" applyAlignment="false" applyProtection="false">
      <alignment vertical="center"/>
    </xf>
    <xf numFmtId="0" fontId="69" fillId="9"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17" fillId="0" borderId="33" applyNumberFormat="false" applyFill="false" applyAlignment="false" applyProtection="false">
      <alignment vertical="center"/>
    </xf>
    <xf numFmtId="0" fontId="56" fillId="8" borderId="0" applyNumberFormat="false" applyBorder="false" applyAlignment="false" applyProtection="false">
      <alignment vertical="center"/>
    </xf>
    <xf numFmtId="0" fontId="71" fillId="0" borderId="21" applyNumberFormat="false" applyFill="false" applyAlignment="false" applyProtection="false">
      <alignment vertical="center"/>
    </xf>
    <xf numFmtId="9" fontId="1" fillId="0" borderId="0" applyFont="false" applyFill="false" applyBorder="false" applyAlignment="false" applyProtection="false">
      <alignment vertical="center"/>
    </xf>
    <xf numFmtId="0" fontId="36" fillId="6" borderId="0" applyNumberFormat="false" applyBorder="false" applyAlignment="false" applyProtection="false">
      <alignment vertical="center"/>
    </xf>
    <xf numFmtId="0" fontId="105" fillId="0" borderId="29" applyNumberFormat="false" applyFill="false" applyAlignment="false" applyProtection="false">
      <alignment vertical="center"/>
    </xf>
    <xf numFmtId="0" fontId="36" fillId="2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1" fillId="0" borderId="0">
      <alignment vertical="center"/>
    </xf>
    <xf numFmtId="0" fontId="83" fillId="0" borderId="0" applyNumberFormat="false" applyFill="false" applyBorder="false" applyAlignment="false" applyProtection="false">
      <alignment vertical="center"/>
    </xf>
    <xf numFmtId="0" fontId="83" fillId="0" borderId="0" applyNumberFormat="false" applyFill="false" applyBorder="false" applyAlignment="false" applyProtection="false">
      <alignment vertical="center"/>
    </xf>
    <xf numFmtId="0" fontId="51" fillId="15"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0" fontId="0" fillId="0" borderId="0">
      <alignment vertical="center"/>
    </xf>
    <xf numFmtId="0" fontId="51" fillId="15" borderId="0" applyNumberFormat="false" applyBorder="false" applyAlignment="false" applyProtection="false">
      <alignment vertical="center"/>
    </xf>
    <xf numFmtId="15" fontId="75" fillId="0" borderId="0">
      <alignment vertical="center"/>
    </xf>
    <xf numFmtId="0" fontId="0" fillId="2" borderId="0" applyNumberFormat="false" applyBorder="false" applyAlignment="false" applyProtection="false">
      <alignment vertical="center"/>
    </xf>
    <xf numFmtId="0" fontId="49" fillId="61"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1" fillId="0" borderId="0">
      <alignment vertical="center"/>
    </xf>
    <xf numFmtId="9" fontId="1" fillId="0" borderId="0" applyFont="false" applyFill="false" applyBorder="false" applyAlignment="false" applyProtection="false">
      <alignment vertical="center"/>
    </xf>
    <xf numFmtId="0" fontId="56" fillId="17"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63" fillId="0" borderId="8" applyNumberFormat="false" applyFill="false" applyProtection="false">
      <alignment horizontal="left" vertical="center"/>
    </xf>
    <xf numFmtId="0" fontId="0" fillId="13" borderId="0" applyNumberFormat="false" applyBorder="false" applyAlignment="false" applyProtection="false">
      <alignment vertical="center"/>
    </xf>
    <xf numFmtId="0" fontId="81" fillId="0" borderId="25">
      <alignment horizontal="center" vertical="center"/>
    </xf>
    <xf numFmtId="9" fontId="1" fillId="0" borderId="0" applyFont="false" applyFill="false" applyBorder="false" applyAlignment="false" applyProtection="false">
      <alignment vertical="center"/>
    </xf>
    <xf numFmtId="0" fontId="51" fillId="15" borderId="0" applyNumberFormat="false" applyBorder="false" applyAlignment="false" applyProtection="false">
      <alignment vertical="center"/>
    </xf>
    <xf numFmtId="3" fontId="1" fillId="0" borderId="0" applyFon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51" fillId="1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15" fontId="75" fillId="0" borderId="0">
      <alignment vertical="center"/>
    </xf>
    <xf numFmtId="9" fontId="1" fillId="0" borderId="0" applyFont="false" applyFill="false" applyBorder="false" applyAlignment="false" applyProtection="false">
      <alignment vertical="center"/>
    </xf>
    <xf numFmtId="0" fontId="22" fillId="0" borderId="15" applyNumberFormat="false" applyFill="false" applyAlignment="false" applyProtection="false">
      <alignment vertical="center"/>
    </xf>
    <xf numFmtId="43" fontId="0" fillId="0" borderId="0" applyFon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72" fillId="23" borderId="22">
      <alignment vertical="center"/>
      <protection locked="false"/>
    </xf>
    <xf numFmtId="0" fontId="67" fillId="0" borderId="20" applyNumberFormat="false" applyFill="false" applyAlignment="false" applyProtection="false">
      <alignment vertical="center"/>
    </xf>
    <xf numFmtId="0" fontId="60" fillId="19" borderId="13" applyNumberFormat="false" applyAlignment="false" applyProtection="false">
      <alignment vertical="center"/>
    </xf>
    <xf numFmtId="0" fontId="56" fillId="6" borderId="0" applyNumberFormat="false" applyBorder="false" applyAlignment="false" applyProtection="false">
      <alignment vertical="center"/>
    </xf>
    <xf numFmtId="0" fontId="1" fillId="0" borderId="0">
      <alignment vertical="center"/>
    </xf>
    <xf numFmtId="0" fontId="61" fillId="0" borderId="17" applyNumberFormat="false" applyFill="false" applyAlignment="false" applyProtection="false">
      <alignment vertical="center"/>
    </xf>
    <xf numFmtId="0" fontId="49" fillId="13"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1" fillId="0" borderId="0">
      <alignment vertical="center"/>
    </xf>
    <xf numFmtId="0" fontId="88" fillId="13" borderId="0" applyNumberFormat="false" applyBorder="false" applyAlignment="false" applyProtection="false">
      <alignment vertical="center"/>
    </xf>
    <xf numFmtId="0" fontId="0" fillId="0" borderId="0">
      <alignment vertical="center"/>
    </xf>
    <xf numFmtId="0" fontId="83" fillId="0" borderId="0" applyNumberFormat="false" applyFill="false" applyBorder="false" applyAlignment="false" applyProtection="false">
      <alignment vertical="center"/>
    </xf>
    <xf numFmtId="0" fontId="48" fillId="9"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72" fillId="23" borderId="22">
      <alignment vertical="center"/>
      <protection locked="false"/>
    </xf>
    <xf numFmtId="9" fontId="1" fillId="0" borderId="0" applyFont="false" applyFill="false" applyBorder="false" applyAlignment="false" applyProtection="false">
      <alignment vertical="center"/>
    </xf>
    <xf numFmtId="0" fontId="56" fillId="10" borderId="0" applyNumberFormat="false" applyBorder="false" applyAlignment="false" applyProtection="false">
      <alignment vertical="center"/>
    </xf>
    <xf numFmtId="0" fontId="63" fillId="0" borderId="8" applyNumberFormat="false" applyFill="false" applyProtection="false">
      <alignment horizontal="right" vertical="center"/>
    </xf>
    <xf numFmtId="0" fontId="51" fillId="13"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1" fillId="0" borderId="0">
      <alignment vertical="center"/>
    </xf>
    <xf numFmtId="0" fontId="55" fillId="11" borderId="0" applyNumberFormat="false" applyBorder="false" applyAlignment="false" applyProtection="false">
      <alignment vertical="center"/>
    </xf>
    <xf numFmtId="0" fontId="49" fillId="16" borderId="0" applyNumberFormat="false" applyBorder="false" applyAlignment="false" applyProtection="false">
      <alignment vertical="center"/>
    </xf>
    <xf numFmtId="0" fontId="1" fillId="0" borderId="0">
      <alignment vertical="center"/>
    </xf>
    <xf numFmtId="0" fontId="54" fillId="6" borderId="14" applyNumberFormat="false" applyAlignment="false" applyProtection="false">
      <alignment vertical="center"/>
    </xf>
    <xf numFmtId="0" fontId="1" fillId="0" borderId="0">
      <alignment vertical="center"/>
    </xf>
    <xf numFmtId="0" fontId="58" fillId="0" borderId="16" applyNumberFormat="false" applyFill="false" applyAlignment="false" applyProtection="false">
      <alignment vertical="center"/>
    </xf>
    <xf numFmtId="0" fontId="0" fillId="0" borderId="0">
      <alignment vertical="center"/>
    </xf>
    <xf numFmtId="9" fontId="1" fillId="0" borderId="0" applyFont="false" applyFill="false" applyBorder="false" applyAlignment="false" applyProtection="false">
      <alignment vertical="center"/>
    </xf>
    <xf numFmtId="0" fontId="0" fillId="0" borderId="0">
      <alignment vertical="center"/>
    </xf>
    <xf numFmtId="0" fontId="56" fillId="10"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1" fillId="0" borderId="0">
      <alignment vertical="center"/>
    </xf>
    <xf numFmtId="0" fontId="36" fillId="12" borderId="0" applyNumberFormat="false" applyBorder="false" applyAlignment="false" applyProtection="false">
      <alignment vertical="center"/>
    </xf>
    <xf numFmtId="0" fontId="1" fillId="0" borderId="0">
      <alignment vertical="center"/>
    </xf>
    <xf numFmtId="0" fontId="1" fillId="0" borderId="0">
      <alignment vertical="center"/>
    </xf>
    <xf numFmtId="0" fontId="49" fillId="4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192" fontId="110" fillId="57" borderId="0">
      <alignment vertical="center"/>
    </xf>
    <xf numFmtId="0" fontId="71" fillId="0" borderId="21" applyNumberFormat="false" applyFill="false" applyAlignment="false" applyProtection="false">
      <alignment vertical="center"/>
    </xf>
    <xf numFmtId="0" fontId="1" fillId="0" borderId="0">
      <alignment vertical="center"/>
    </xf>
    <xf numFmtId="0" fontId="99" fillId="0" borderId="0">
      <alignment vertical="center"/>
    </xf>
    <xf numFmtId="0" fontId="1" fillId="0" borderId="0">
      <alignment vertical="center"/>
    </xf>
    <xf numFmtId="0" fontId="1" fillId="0" borderId="0">
      <alignment vertical="center"/>
    </xf>
    <xf numFmtId="9" fontId="1" fillId="0" borderId="0" applyFont="false" applyFill="false" applyBorder="false" applyAlignment="false" applyProtection="false">
      <alignment vertical="center"/>
    </xf>
    <xf numFmtId="0" fontId="1" fillId="0" borderId="0">
      <alignment vertical="center"/>
    </xf>
    <xf numFmtId="0" fontId="56" fillId="6" borderId="0" applyNumberFormat="false" applyBorder="false" applyAlignment="false" applyProtection="false">
      <alignment vertical="center"/>
    </xf>
    <xf numFmtId="0" fontId="60" fillId="19" borderId="13" applyNumberFormat="false" applyAlignment="false" applyProtection="false">
      <alignment vertical="center"/>
    </xf>
    <xf numFmtId="0" fontId="67" fillId="0" borderId="20" applyNumberFormat="false" applyFill="false" applyAlignment="false" applyProtection="false">
      <alignment vertical="center"/>
    </xf>
    <xf numFmtId="0" fontId="54" fillId="6" borderId="14" applyNumberFormat="false" applyAlignment="false" applyProtection="false">
      <alignment vertical="center"/>
    </xf>
    <xf numFmtId="191" fontId="98" fillId="0" borderId="0">
      <alignment vertical="center"/>
    </xf>
    <xf numFmtId="0" fontId="0" fillId="0" borderId="0">
      <alignment vertical="center"/>
    </xf>
    <xf numFmtId="0" fontId="0" fillId="0" borderId="0">
      <alignment vertical="center"/>
    </xf>
    <xf numFmtId="0" fontId="116" fillId="0" borderId="0" applyNumberFormat="false" applyFill="false" applyBorder="false" applyAlignment="false" applyProtection="false">
      <alignment vertical="center"/>
    </xf>
    <xf numFmtId="0" fontId="22" fillId="0" borderId="15" applyNumberFormat="false" applyFill="false" applyAlignment="false" applyProtection="false">
      <alignment vertical="center"/>
    </xf>
    <xf numFmtId="0" fontId="98" fillId="0" borderId="0">
      <alignment vertical="center"/>
    </xf>
    <xf numFmtId="0" fontId="0" fillId="10" borderId="12" applyNumberFormat="false" applyFont="false" applyAlignment="false" applyProtection="false">
      <alignment vertical="center"/>
    </xf>
    <xf numFmtId="4" fontId="1" fillId="0" borderId="0" applyFont="false" applyFill="false" applyBorder="false" applyAlignment="false" applyProtection="false">
      <alignment vertical="center"/>
    </xf>
    <xf numFmtId="0" fontId="76" fillId="0" borderId="0" applyNumberFormat="false" applyFill="false" applyBorder="false" applyAlignment="false" applyProtection="false">
      <alignment vertical="center"/>
    </xf>
    <xf numFmtId="0" fontId="48" fillId="8" borderId="0" applyNumberFormat="false" applyBorder="false" applyAlignment="false" applyProtection="false">
      <alignment vertical="center"/>
    </xf>
    <xf numFmtId="0" fontId="0" fillId="45"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 fillId="0" borderId="0">
      <alignment vertical="center"/>
    </xf>
    <xf numFmtId="0" fontId="90" fillId="44"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49" fillId="43"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87" fillId="42"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0" fillId="2"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87" fillId="65" borderId="0" applyNumberFormat="false" applyBorder="false" applyAlignment="false" applyProtection="false">
      <alignment vertical="center"/>
    </xf>
    <xf numFmtId="188" fontId="1" fillId="0" borderId="0" applyFont="false" applyFill="false" applyBorder="false" applyAlignment="false" applyProtection="false">
      <alignment vertical="center"/>
    </xf>
    <xf numFmtId="0" fontId="49" fillId="14" borderId="0" applyNumberFormat="false" applyBorder="false" applyAlignment="false" applyProtection="false">
      <alignment vertical="center"/>
    </xf>
    <xf numFmtId="0" fontId="1" fillId="0" borderId="0">
      <alignment vertical="center"/>
    </xf>
    <xf numFmtId="0" fontId="81" fillId="0" borderId="25">
      <alignment horizontal="center" vertical="center"/>
    </xf>
    <xf numFmtId="0" fontId="22" fillId="0" borderId="15" applyNumberFormat="false" applyFill="false" applyAlignment="false" applyProtection="false">
      <alignment vertical="center"/>
    </xf>
    <xf numFmtId="0" fontId="87" fillId="41" borderId="0" applyNumberFormat="false" applyBorder="false" applyAlignment="false" applyProtection="false">
      <alignment vertical="center"/>
    </xf>
    <xf numFmtId="0" fontId="49" fillId="40" borderId="0" applyNumberFormat="false" applyBorder="false" applyAlignment="false" applyProtection="false">
      <alignment vertical="center"/>
    </xf>
    <xf numFmtId="42" fontId="96" fillId="0" borderId="0" applyFont="false" applyFill="false" applyBorder="false" applyAlignment="false" applyProtection="false">
      <alignment vertical="center"/>
    </xf>
    <xf numFmtId="0" fontId="36" fillId="12"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1" fillId="0" borderId="0">
      <alignment vertical="center"/>
    </xf>
    <xf numFmtId="0" fontId="90" fillId="69" borderId="0" applyNumberFormat="false" applyBorder="false" applyAlignment="false" applyProtection="false">
      <alignment vertical="center"/>
    </xf>
    <xf numFmtId="0" fontId="48" fillId="9" borderId="0" applyNumberFormat="false" applyBorder="false" applyAlignment="false" applyProtection="false">
      <alignment vertical="center"/>
    </xf>
    <xf numFmtId="0" fontId="63" fillId="0" borderId="0" applyProtection="false">
      <alignment vertical="center"/>
    </xf>
    <xf numFmtId="0" fontId="1" fillId="0" borderId="0">
      <alignment vertical="center"/>
    </xf>
    <xf numFmtId="0" fontId="1" fillId="0" borderId="0">
      <alignment vertical="center"/>
    </xf>
    <xf numFmtId="0" fontId="79" fillId="19" borderId="24">
      <alignment horizontal="left" vertical="center"/>
      <protection locked="false" hidden="true"/>
    </xf>
    <xf numFmtId="0" fontId="1" fillId="0" borderId="0">
      <alignment vertical="center"/>
    </xf>
    <xf numFmtId="0" fontId="54" fillId="6" borderId="14" applyNumberFormat="false" applyAlignment="false" applyProtection="false">
      <alignment vertical="center"/>
    </xf>
    <xf numFmtId="0" fontId="56" fillId="19"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60" fillId="19" borderId="13" applyNumberFormat="false" applyAlignment="false" applyProtection="false">
      <alignment vertical="center"/>
    </xf>
    <xf numFmtId="0" fontId="94" fillId="0" borderId="27" applyNumberFormat="false" applyFill="false" applyAlignment="false" applyProtection="false">
      <alignment vertical="center"/>
    </xf>
    <xf numFmtId="9" fontId="1" fillId="0" borderId="0" applyFont="false" applyFill="false" applyBorder="false" applyAlignment="false" applyProtection="false">
      <alignment vertical="center"/>
    </xf>
    <xf numFmtId="15" fontId="1" fillId="0" borderId="0" applyFont="false" applyFill="false" applyBorder="false" applyAlignment="false" applyProtection="false">
      <alignment vertical="center"/>
    </xf>
    <xf numFmtId="0" fontId="48" fillId="8" borderId="0" applyNumberFormat="false" applyBorder="false" applyAlignment="false" applyProtection="false">
      <alignment vertical="center"/>
    </xf>
    <xf numFmtId="0" fontId="93" fillId="0" borderId="0" applyNumberFormat="false" applyFill="false" applyBorder="false" applyAlignment="false" applyProtection="false">
      <alignment vertical="top"/>
      <protection locked="false"/>
    </xf>
    <xf numFmtId="0" fontId="87" fillId="3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 fillId="0" borderId="0">
      <alignment vertical="center"/>
    </xf>
    <xf numFmtId="0" fontId="76"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0" fillId="0" borderId="0">
      <alignment vertical="center"/>
    </xf>
    <xf numFmtId="0" fontId="83" fillId="0" borderId="0" applyNumberFormat="false" applyFill="false" applyBorder="false" applyAlignment="false" applyProtection="false">
      <alignment vertical="center"/>
    </xf>
    <xf numFmtId="0" fontId="69" fillId="8" borderId="0" applyNumberFormat="false" applyBorder="false" applyAlignment="false" applyProtection="false">
      <alignment vertical="center"/>
    </xf>
    <xf numFmtId="0" fontId="49" fillId="37" borderId="0" applyNumberFormat="false" applyBorder="false" applyAlignment="false" applyProtection="false">
      <alignment vertical="center"/>
    </xf>
    <xf numFmtId="0" fontId="49" fillId="37" borderId="0" applyNumberFormat="false" applyBorder="false" applyAlignment="false" applyProtection="false">
      <alignment vertical="center"/>
    </xf>
    <xf numFmtId="0" fontId="49" fillId="37" borderId="0" applyNumberFormat="false" applyBorder="false" applyAlignment="false" applyProtection="false">
      <alignment vertical="center"/>
    </xf>
    <xf numFmtId="0" fontId="90" fillId="36" borderId="0" applyNumberFormat="false" applyBorder="false" applyAlignment="false" applyProtection="false">
      <alignment vertical="center"/>
    </xf>
    <xf numFmtId="0" fontId="96" fillId="67" borderId="32" applyNumberFormat="false" applyFont="false" applyAlignment="false" applyProtection="false">
      <alignment vertical="center"/>
    </xf>
    <xf numFmtId="0" fontId="56" fillId="17" borderId="0" applyNumberFormat="false" applyBorder="false" applyAlignment="false" applyProtection="false">
      <alignment vertical="center"/>
    </xf>
    <xf numFmtId="0" fontId="70" fillId="0" borderId="0">
      <alignment vertical="center"/>
      <protection locked="false"/>
    </xf>
    <xf numFmtId="0" fontId="90" fillId="55"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48"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55" fillId="11" borderId="0" applyNumberFormat="false" applyBorder="false" applyAlignment="false" applyProtection="false">
      <alignment vertical="center"/>
    </xf>
    <xf numFmtId="0" fontId="97" fillId="0" borderId="0" applyNumberFormat="false" applyFill="false" applyBorder="false" applyAlignment="false" applyProtection="false">
      <alignment vertical="center"/>
    </xf>
    <xf numFmtId="0" fontId="87" fillId="35" borderId="0" applyNumberFormat="false" applyBorder="false" applyAlignment="false" applyProtection="false">
      <alignment vertical="center"/>
    </xf>
    <xf numFmtId="0" fontId="105" fillId="0" borderId="0" applyNumberFormat="false" applyFill="false" applyBorder="false" applyAlignment="false" applyProtection="false">
      <alignment vertical="center"/>
    </xf>
    <xf numFmtId="0" fontId="111" fillId="59" borderId="19" applyNumberFormat="false" applyAlignment="false" applyProtection="false">
      <alignment vertical="center"/>
    </xf>
    <xf numFmtId="0" fontId="90" fillId="53" borderId="0" applyNumberFormat="false" applyBorder="false" applyAlignment="false" applyProtection="false">
      <alignment vertical="center"/>
    </xf>
    <xf numFmtId="4" fontId="1" fillId="0" borderId="0" applyFont="false" applyFill="false" applyBorder="false" applyAlignment="false" applyProtection="false">
      <alignment vertical="center"/>
    </xf>
    <xf numFmtId="0" fontId="36" fillId="16" borderId="0" applyNumberFormat="false" applyBorder="false" applyAlignment="false" applyProtection="false">
      <alignment vertical="center"/>
    </xf>
    <xf numFmtId="0" fontId="63" fillId="0" borderId="8" applyNumberFormat="false" applyFill="false" applyProtection="false">
      <alignment horizontal="left" vertical="center"/>
    </xf>
    <xf numFmtId="0" fontId="48" fillId="9" borderId="0" applyNumberFormat="false" applyBorder="false" applyAlignment="false" applyProtection="false">
      <alignment vertical="center"/>
    </xf>
    <xf numFmtId="0" fontId="119" fillId="0" borderId="0" applyNumberFormat="false" applyFill="false" applyBorder="false" applyAlignment="false" applyProtection="false">
      <alignment vertical="center"/>
    </xf>
    <xf numFmtId="0" fontId="50" fillId="0" borderId="0">
      <alignment vertical="center"/>
    </xf>
    <xf numFmtId="0" fontId="90" fillId="66" borderId="0" applyNumberFormat="false" applyBorder="false" applyAlignment="false" applyProtection="false">
      <alignment vertical="center"/>
    </xf>
    <xf numFmtId="0" fontId="87" fillId="63"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0" fillId="11" borderId="0" applyNumberFormat="false" applyBorder="false" applyAlignment="false" applyProtection="false">
      <alignment vertical="center"/>
    </xf>
    <xf numFmtId="44" fontId="96" fillId="0" borderId="0" applyFont="false" applyFill="false" applyBorder="false" applyAlignment="false" applyProtection="false">
      <alignment vertical="center"/>
    </xf>
    <xf numFmtId="0" fontId="60" fillId="19" borderId="13" applyNumberFormat="false" applyAlignment="false" applyProtection="false">
      <alignment vertical="center"/>
    </xf>
    <xf numFmtId="0" fontId="57" fillId="0" borderId="0">
      <alignment vertical="center"/>
    </xf>
    <xf numFmtId="0" fontId="67" fillId="0" borderId="20" applyNumberFormat="false" applyFill="false" applyAlignment="false" applyProtection="false">
      <alignment vertical="center"/>
    </xf>
    <xf numFmtId="0" fontId="88" fillId="13" borderId="0" applyNumberFormat="false" applyBorder="false" applyAlignment="false" applyProtection="false">
      <alignment vertical="center"/>
    </xf>
    <xf numFmtId="0" fontId="54" fillId="6" borderId="14" applyNumberFormat="false" applyAlignment="false" applyProtection="false">
      <alignment vertical="center"/>
    </xf>
    <xf numFmtId="0" fontId="1" fillId="0" borderId="0">
      <alignment vertical="center"/>
    </xf>
    <xf numFmtId="9" fontId="1" fillId="0" borderId="0" applyFont="false" applyFill="false" applyBorder="false" applyAlignment="false" applyProtection="false">
      <alignment vertical="center"/>
    </xf>
    <xf numFmtId="0" fontId="51" fillId="13" borderId="0" applyNumberFormat="false" applyBorder="false" applyAlignment="false" applyProtection="false">
      <alignment vertical="center"/>
    </xf>
    <xf numFmtId="0" fontId="85" fillId="0" borderId="8" applyNumberFormat="false" applyFill="false" applyProtection="false">
      <alignment horizontal="center" vertical="center"/>
    </xf>
    <xf numFmtId="0" fontId="0" fillId="0" borderId="0">
      <alignment vertical="center"/>
    </xf>
    <xf numFmtId="0" fontId="0" fillId="0" borderId="0">
      <alignment vertical="center"/>
    </xf>
    <xf numFmtId="9" fontId="1" fillId="0" borderId="0" applyFont="false" applyFill="false" applyBorder="false" applyAlignment="false" applyProtection="false">
      <alignment vertical="center"/>
    </xf>
    <xf numFmtId="0" fontId="91" fillId="34"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1" fillId="0" borderId="0">
      <alignment vertical="center"/>
    </xf>
    <xf numFmtId="9" fontId="1" fillId="0" borderId="0" applyFont="false" applyFill="false" applyBorder="false" applyAlignment="false" applyProtection="false">
      <alignment vertical="center"/>
    </xf>
    <xf numFmtId="0" fontId="87" fillId="33"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22" fillId="0" borderId="15" applyNumberFormat="false" applyFill="false" applyAlignment="false" applyProtection="false">
      <alignment vertical="center"/>
    </xf>
    <xf numFmtId="0" fontId="86" fillId="0" borderId="36" applyNumberFormat="false" applyFill="false" applyAlignment="false" applyProtection="false">
      <alignment vertical="center"/>
    </xf>
    <xf numFmtId="0" fontId="1" fillId="0" borderId="0">
      <alignment vertical="center"/>
    </xf>
    <xf numFmtId="0" fontId="52" fillId="0" borderId="0" applyNumberFormat="false" applyFill="false" applyBorder="false" applyAlignment="false" applyProtection="false">
      <alignment vertical="center"/>
    </xf>
    <xf numFmtId="0" fontId="112" fillId="0" borderId="0" applyNumberFormat="false" applyFill="false" applyBorder="false" applyAlignment="false" applyProtection="false">
      <alignment vertical="center"/>
    </xf>
    <xf numFmtId="41" fontId="96" fillId="0" borderId="0" applyFont="false" applyFill="false" applyBorder="false" applyAlignment="false" applyProtection="false">
      <alignment vertical="center"/>
    </xf>
    <xf numFmtId="0" fontId="90" fillId="32" borderId="0" applyNumberFormat="false" applyBorder="false" applyAlignment="false" applyProtection="false">
      <alignment vertical="center"/>
    </xf>
    <xf numFmtId="0" fontId="87" fillId="31"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66" fillId="0" borderId="18" applyNumberFormat="false" applyFill="false" applyProtection="false">
      <alignment horizontal="center" vertical="center"/>
    </xf>
    <xf numFmtId="0" fontId="56" fillId="17" borderId="0" applyNumberFormat="false" applyBorder="false" applyAlignment="false" applyProtection="false">
      <alignment vertical="center"/>
    </xf>
    <xf numFmtId="0" fontId="1" fillId="0" borderId="0">
      <alignment vertical="center"/>
    </xf>
    <xf numFmtId="9" fontId="1" fillId="0" borderId="0" applyFont="false" applyFill="false" applyBorder="false" applyAlignment="false" applyProtection="false">
      <alignment vertical="center"/>
    </xf>
    <xf numFmtId="0" fontId="81" fillId="0" borderId="25">
      <alignment horizontal="center" vertical="center"/>
    </xf>
    <xf numFmtId="9" fontId="1" fillId="0" borderId="0" applyFont="false" applyFill="false" applyBorder="false" applyAlignment="false" applyProtection="false">
      <alignment vertical="center"/>
    </xf>
    <xf numFmtId="0" fontId="22" fillId="0" borderId="15" applyNumberFormat="false" applyFill="false" applyAlignment="false" applyProtection="false">
      <alignment vertical="center"/>
    </xf>
    <xf numFmtId="0" fontId="49" fillId="24" borderId="0" applyNumberFormat="false" applyBorder="false" applyAlignment="false" applyProtection="false">
      <alignment vertical="center"/>
    </xf>
    <xf numFmtId="0" fontId="106" fillId="50" borderId="30" applyNumberFormat="false" applyAlignment="false" applyProtection="false">
      <alignment vertical="center"/>
    </xf>
    <xf numFmtId="37" fontId="84" fillId="0" borderId="0">
      <alignment vertical="center"/>
    </xf>
    <xf numFmtId="0" fontId="0" fillId="17" borderId="0" applyNumberFormat="false" applyBorder="false" applyAlignment="false" applyProtection="false">
      <alignment vertical="center"/>
    </xf>
    <xf numFmtId="0" fontId="81" fillId="0" borderId="25">
      <alignment horizontal="center" vertical="center"/>
    </xf>
    <xf numFmtId="0" fontId="48"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 fillId="0" borderId="0">
      <alignment vertical="center"/>
    </xf>
    <xf numFmtId="0" fontId="90" fillId="48" borderId="0" applyNumberFormat="false" applyBorder="false" applyAlignment="false" applyProtection="false">
      <alignment vertical="center"/>
    </xf>
    <xf numFmtId="183" fontId="1" fillId="0" borderId="0" applyFont="false" applyFill="false" applyBorder="false" applyAlignment="false" applyProtection="false">
      <alignment vertical="center"/>
    </xf>
    <xf numFmtId="0" fontId="53" fillId="6" borderId="13" applyNumberFormat="false" applyAlignment="false" applyProtection="false">
      <alignment vertical="center"/>
    </xf>
    <xf numFmtId="0" fontId="0" fillId="10" borderId="12" applyNumberFormat="false" applyFont="false" applyAlignment="false" applyProtection="false">
      <alignment vertical="center"/>
    </xf>
    <xf numFmtId="0" fontId="36" fillId="19" borderId="0" applyNumberFormat="false" applyBorder="false" applyAlignment="false" applyProtection="false">
      <alignment vertical="center"/>
    </xf>
    <xf numFmtId="0" fontId="56" fillId="19" borderId="0" applyNumberFormat="false" applyBorder="false" applyAlignment="false" applyProtection="false">
      <alignment vertical="center"/>
    </xf>
    <xf numFmtId="0" fontId="89" fillId="30"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90" fillId="64" borderId="0" applyNumberFormat="false" applyBorder="false" applyAlignment="false" applyProtection="false">
      <alignment vertical="center"/>
    </xf>
    <xf numFmtId="0" fontId="103" fillId="49" borderId="0" applyNumberFormat="false" applyBorder="false" applyAlignment="false" applyProtection="false">
      <alignment vertical="center"/>
    </xf>
    <xf numFmtId="0" fontId="50" fillId="0" borderId="0">
      <alignment vertical="center"/>
    </xf>
    <xf numFmtId="0" fontId="83" fillId="0" borderId="0" applyNumberFormat="false" applyFill="false" applyBorder="false" applyAlignment="false" applyProtection="false">
      <alignment vertical="center"/>
    </xf>
    <xf numFmtId="0" fontId="81" fillId="0" borderId="25">
      <alignment horizontal="center" vertical="center"/>
    </xf>
    <xf numFmtId="0" fontId="22" fillId="0" borderId="15" applyNumberFormat="false" applyFill="false" applyAlignment="false" applyProtection="false">
      <alignment vertical="center"/>
    </xf>
    <xf numFmtId="9" fontId="1" fillId="0" borderId="0" applyFont="false" applyFill="false" applyBorder="false" applyAlignment="false" applyProtection="false">
      <alignment vertical="center"/>
    </xf>
    <xf numFmtId="0" fontId="81" fillId="0" borderId="25">
      <alignment horizontal="center" vertical="center"/>
    </xf>
    <xf numFmtId="0" fontId="56" fillId="19" borderId="0" applyNumberFormat="false" applyBorder="false" applyAlignment="false" applyProtection="false">
      <alignment vertical="center"/>
    </xf>
    <xf numFmtId="0" fontId="88" fillId="15"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81" fillId="0" borderId="25">
      <alignment horizontal="center" vertical="center"/>
    </xf>
    <xf numFmtId="0" fontId="71" fillId="0" borderId="21" applyNumberFormat="false" applyFill="false" applyAlignment="false" applyProtection="false">
      <alignment vertical="center"/>
    </xf>
    <xf numFmtId="0" fontId="1" fillId="0" borderId="0">
      <alignment vertical="center"/>
    </xf>
    <xf numFmtId="0" fontId="55" fillId="11" borderId="0" applyNumberFormat="false" applyBorder="false" applyAlignment="false" applyProtection="false">
      <alignment vertical="center"/>
    </xf>
    <xf numFmtId="0" fontId="54" fillId="6" borderId="14" applyNumberFormat="false" applyAlignment="false" applyProtection="false">
      <alignment vertical="center"/>
    </xf>
    <xf numFmtId="0" fontId="1" fillId="0" borderId="0">
      <alignment vertical="center"/>
    </xf>
    <xf numFmtId="0" fontId="87" fillId="29"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90" fillId="6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72" fillId="23" borderId="22">
      <alignment vertical="center"/>
      <protection locked="false"/>
    </xf>
    <xf numFmtId="0" fontId="87" fillId="28"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1" fillId="0" borderId="0">
      <alignment vertical="center"/>
    </xf>
    <xf numFmtId="0" fontId="63" fillId="0" borderId="8" applyNumberFormat="false" applyFill="false" applyProtection="false">
      <alignment horizontal="right" vertical="center"/>
    </xf>
    <xf numFmtId="0" fontId="63" fillId="0" borderId="8" applyNumberFormat="false" applyFill="false" applyProtection="false">
      <alignment horizontal="right" vertical="center"/>
    </xf>
    <xf numFmtId="0" fontId="1" fillId="0" borderId="0">
      <alignment vertical="center"/>
    </xf>
    <xf numFmtId="0" fontId="1" fillId="0" borderId="0">
      <alignment vertical="center"/>
    </xf>
    <xf numFmtId="0" fontId="1" fillId="0" borderId="0" applyNumberFormat="false" applyFont="false" applyFill="false" applyBorder="false" applyAlignment="false" applyProtection="false">
      <alignment horizontal="left" vertical="center"/>
    </xf>
    <xf numFmtId="0" fontId="36" fillId="7" borderId="0" applyNumberFormat="false" applyBorder="false" applyAlignment="false" applyProtection="false">
      <alignment vertical="center"/>
    </xf>
    <xf numFmtId="0" fontId="118" fillId="0" borderId="33" applyNumberFormat="false" applyFill="false" applyAlignment="false" applyProtection="false">
      <alignment vertical="center"/>
    </xf>
    <xf numFmtId="190" fontId="1" fillId="0" borderId="0" applyFont="false" applyFill="false" applyBorder="false" applyAlignment="false" applyProtection="false">
      <alignment vertical="center"/>
    </xf>
    <xf numFmtId="0" fontId="86" fillId="0" borderId="0" applyNumberFormat="false" applyFill="false" applyBorder="false" applyAlignment="false" applyProtection="false">
      <alignment vertical="center"/>
    </xf>
    <xf numFmtId="0" fontId="62" fillId="6" borderId="0" applyNumberFormat="false" applyBorder="false" applyAlignment="false" applyProtection="false">
      <alignment vertical="center"/>
    </xf>
    <xf numFmtId="0" fontId="87" fillId="3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6" fillId="7"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04" fillId="0" borderId="0" applyNumberFormat="false" applyFill="false" applyBorder="false" applyAlignment="false" applyProtection="false">
      <alignment vertical="center"/>
    </xf>
    <xf numFmtId="0" fontId="1" fillId="0" borderId="0">
      <alignment vertical="center"/>
    </xf>
    <xf numFmtId="0" fontId="36" fillId="16"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60" fillId="19" borderId="13" applyNumberFormat="false" applyAlignment="false" applyProtection="false">
      <alignment vertical="center"/>
    </xf>
    <xf numFmtId="0" fontId="49" fillId="16"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1" fillId="0" borderId="0">
      <alignment vertical="center"/>
    </xf>
    <xf numFmtId="0" fontId="36" fillId="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1" fillId="0" borderId="0">
      <alignment vertical="center"/>
    </xf>
    <xf numFmtId="0" fontId="49" fillId="27"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0" fontId="1" fillId="0" borderId="0">
      <alignment vertical="center"/>
    </xf>
    <xf numFmtId="0" fontId="36" fillId="12" borderId="0" applyNumberFormat="false" applyBorder="false" applyAlignment="false" applyProtection="false">
      <alignment vertical="center"/>
    </xf>
    <xf numFmtId="0" fontId="1" fillId="0" borderId="0">
      <alignment vertical="center"/>
    </xf>
    <xf numFmtId="0" fontId="70" fillId="0" borderId="0">
      <alignment vertical="center"/>
    </xf>
    <xf numFmtId="37" fontId="84" fillId="0" borderId="0">
      <alignment vertical="center"/>
    </xf>
    <xf numFmtId="0" fontId="0" fillId="0" borderId="0">
      <alignment vertical="center"/>
    </xf>
    <xf numFmtId="0" fontId="48" fillId="8"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56"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87" fillId="46" borderId="0" applyNumberFormat="false" applyBorder="false" applyAlignment="false" applyProtection="false">
      <alignment vertical="center"/>
    </xf>
    <xf numFmtId="0" fontId="57" fillId="0" borderId="0">
      <alignment vertical="center"/>
    </xf>
    <xf numFmtId="0" fontId="1" fillId="0" borderId="0">
      <alignment vertical="center"/>
    </xf>
    <xf numFmtId="9" fontId="1" fillId="0" borderId="0" applyFont="false" applyFill="false" applyBorder="false" applyAlignment="false" applyProtection="false">
      <alignment vertical="center"/>
    </xf>
    <xf numFmtId="0" fontId="81" fillId="0" borderId="25">
      <alignment horizontal="center" vertical="center"/>
    </xf>
    <xf numFmtId="0" fontId="85" fillId="0" borderId="8" applyNumberFormat="false" applyFill="false" applyProtection="false">
      <alignment horizontal="center" vertical="center"/>
    </xf>
    <xf numFmtId="0" fontId="1" fillId="52" borderId="0" applyNumberFormat="false" applyFont="false" applyBorder="false" applyAlignment="false" applyProtection="false">
      <alignment vertical="center"/>
    </xf>
    <xf numFmtId="0" fontId="81" fillId="0" borderId="25">
      <alignment horizontal="center" vertical="center"/>
    </xf>
    <xf numFmtId="0" fontId="1" fillId="0" borderId="0">
      <alignment vertical="center"/>
    </xf>
    <xf numFmtId="0" fontId="51" fillId="15" borderId="0" applyNumberFormat="false" applyBorder="false" applyAlignment="false" applyProtection="false">
      <alignment vertical="center"/>
    </xf>
    <xf numFmtId="0" fontId="1" fillId="0" borderId="0">
      <alignment vertical="center"/>
    </xf>
    <xf numFmtId="0" fontId="0" fillId="13"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2" fillId="0" borderId="15" applyNumberFormat="false" applyFill="false" applyAlignment="false" applyProtection="false">
      <alignment vertical="center"/>
    </xf>
    <xf numFmtId="0" fontId="81" fillId="0" borderId="25">
      <alignment horizontal="center" vertical="center"/>
    </xf>
    <xf numFmtId="0" fontId="56" fillId="10"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36" fillId="2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6" fillId="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38" fontId="1" fillId="0" borderId="0" applyFont="false" applyFill="false" applyBorder="false" applyAlignment="false" applyProtection="false">
      <alignment vertical="center"/>
    </xf>
    <xf numFmtId="0" fontId="1" fillId="0" borderId="0">
      <alignment vertical="center"/>
    </xf>
    <xf numFmtId="0" fontId="1" fillId="0" borderId="0">
      <alignment vertical="center"/>
    </xf>
    <xf numFmtId="0" fontId="50" fillId="0" borderId="0">
      <alignment vertical="center"/>
    </xf>
    <xf numFmtId="0" fontId="22" fillId="0" borderId="15" applyNumberFormat="false" applyFill="false" applyAlignment="false" applyProtection="false">
      <alignment vertical="center"/>
    </xf>
    <xf numFmtId="0" fontId="36" fillId="19"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0" fillId="10" borderId="12" applyNumberFormat="false" applyFont="false" applyAlignment="false" applyProtection="false">
      <alignment vertical="center"/>
    </xf>
    <xf numFmtId="0" fontId="72" fillId="23" borderId="22">
      <alignment vertical="center"/>
      <protection locked="false"/>
    </xf>
    <xf numFmtId="3" fontId="1" fillId="0" borderId="0" applyFont="false" applyFill="false" applyBorder="false" applyAlignment="false" applyProtection="false">
      <alignment vertical="center"/>
    </xf>
    <xf numFmtId="0" fontId="71" fillId="0" borderId="21" applyNumberFormat="false" applyFill="false" applyAlignment="false" applyProtection="false">
      <alignment vertical="center"/>
    </xf>
    <xf numFmtId="0" fontId="56" fillId="8" borderId="0" applyNumberFormat="false" applyBorder="false" applyAlignment="false" applyProtection="false">
      <alignment vertical="center"/>
    </xf>
    <xf numFmtId="0" fontId="1" fillId="0" borderId="0" applyFont="false" applyFill="false" applyBorder="false" applyAlignment="false" applyProtection="false">
      <alignment vertical="center"/>
    </xf>
    <xf numFmtId="0" fontId="61" fillId="0" borderId="17" applyNumberFormat="false" applyFill="false" applyAlignment="false" applyProtection="false">
      <alignment vertical="center"/>
    </xf>
    <xf numFmtId="37" fontId="84" fillId="0" borderId="0">
      <alignment vertical="center"/>
    </xf>
    <xf numFmtId="196" fontId="1" fillId="0" borderId="0" applyFont="false" applyFill="false" applyBorder="false" applyAlignment="false" applyProtection="false">
      <alignment vertical="center"/>
    </xf>
    <xf numFmtId="0" fontId="49" fillId="6" borderId="0" applyNumberFormat="false" applyBorder="false" applyAlignment="false" applyProtection="false">
      <alignment vertical="center"/>
    </xf>
    <xf numFmtId="0" fontId="61" fillId="0" borderId="17" applyNumberFormat="false" applyFill="false" applyAlignment="false" applyProtection="false">
      <alignment vertical="center"/>
    </xf>
    <xf numFmtId="0" fontId="83" fillId="0" borderId="0" applyNumberFormat="false" applyFill="false" applyBorder="false" applyAlignment="false" applyProtection="false">
      <alignment vertical="center"/>
    </xf>
    <xf numFmtId="0" fontId="55" fillId="11"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48" fillId="8" borderId="0" applyNumberFormat="false" applyBorder="false" applyAlignment="false" applyProtection="false">
      <alignment vertical="center"/>
    </xf>
    <xf numFmtId="0" fontId="47" fillId="7" borderId="11" applyNumberFormat="false" applyAlignment="false" applyProtection="false">
      <alignment vertical="center"/>
    </xf>
    <xf numFmtId="0" fontId="54" fillId="6" borderId="14" applyNumberFormat="false" applyAlignment="false" applyProtection="false">
      <alignment vertical="center"/>
    </xf>
    <xf numFmtId="43" fontId="0" fillId="0" borderId="0" applyFont="false" applyFill="false" applyBorder="false" applyAlignment="false" applyProtection="false">
      <alignment vertical="center"/>
    </xf>
    <xf numFmtId="0" fontId="56" fillId="6" borderId="0" applyNumberFormat="false" applyBorder="false" applyAlignment="false" applyProtection="false">
      <alignment vertical="center"/>
    </xf>
    <xf numFmtId="0" fontId="49" fillId="25" borderId="0" applyNumberFormat="false" applyBorder="false" applyAlignment="false" applyProtection="false">
      <alignment vertical="center"/>
    </xf>
    <xf numFmtId="1" fontId="63" fillId="0" borderId="18" applyFill="false" applyProtection="false">
      <alignment horizontal="center" vertical="center"/>
    </xf>
    <xf numFmtId="10" fontId="1" fillId="0" borderId="0" applyFont="false" applyFill="false" applyBorder="false" applyAlignment="false" applyProtection="false">
      <alignment vertical="center"/>
    </xf>
    <xf numFmtId="0" fontId="56" fillId="9" borderId="0" applyNumberFormat="false" applyBorder="false" applyAlignment="false" applyProtection="false">
      <alignment vertical="center"/>
    </xf>
    <xf numFmtId="0" fontId="82" fillId="0" borderId="0">
      <alignment vertical="top"/>
      <protection locked="false"/>
    </xf>
    <xf numFmtId="40" fontId="1" fillId="0" borderId="0" applyFont="false" applyFill="false" applyBorder="false" applyAlignment="false" applyProtection="false">
      <alignment vertical="center"/>
    </xf>
    <xf numFmtId="0" fontId="1" fillId="0" borderId="0">
      <alignment vertical="center"/>
    </xf>
    <xf numFmtId="0" fontId="62" fillId="10" borderId="1" applyNumberFormat="false" applyBorder="false" applyAlignment="false" applyProtection="false">
      <alignment vertical="center"/>
    </xf>
    <xf numFmtId="0" fontId="1" fillId="0" borderId="0">
      <alignment vertical="center"/>
    </xf>
    <xf numFmtId="0" fontId="0" fillId="0" borderId="0">
      <alignment vertical="center"/>
    </xf>
    <xf numFmtId="0" fontId="48" fillId="9" borderId="0" applyNumberFormat="false" applyBorder="false" applyAlignment="false" applyProtection="false">
      <alignment vertical="center"/>
    </xf>
    <xf numFmtId="0" fontId="51" fillId="15" borderId="0" applyNumberFormat="false" applyBorder="false" applyAlignment="false" applyProtection="false">
      <alignment vertical="center"/>
    </xf>
    <xf numFmtId="0" fontId="56" fillId="19"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64" fillId="0" borderId="0" applyNumberFormat="false" applyFill="false" applyBorder="false" applyAlignment="false" applyProtection="false">
      <alignment vertical="top"/>
      <protection locked="false"/>
    </xf>
    <xf numFmtId="0" fontId="71" fillId="0" borderId="21" applyNumberFormat="false" applyFill="false" applyAlignment="false" applyProtection="false">
      <alignment vertical="center"/>
    </xf>
    <xf numFmtId="0" fontId="1" fillId="0" borderId="0" applyNumberFormat="false" applyFont="false" applyFill="false" applyBorder="false" applyAlignment="false" applyProtection="false">
      <alignment horizontal="left" vertical="center"/>
    </xf>
    <xf numFmtId="0" fontId="1" fillId="0" borderId="0">
      <alignment vertical="center"/>
    </xf>
    <xf numFmtId="0" fontId="22" fillId="0" borderId="26" applyNumberFormat="false" applyFill="false" applyAlignment="false" applyProtection="false">
      <alignment vertical="center"/>
    </xf>
    <xf numFmtId="0" fontId="60" fillId="19" borderId="13" applyNumberFormat="false" applyAlignment="false" applyProtection="false">
      <alignment vertical="center"/>
    </xf>
    <xf numFmtId="0" fontId="49" fillId="24" borderId="0" applyNumberFormat="false" applyBorder="false" applyAlignment="false" applyProtection="false">
      <alignment vertical="center"/>
    </xf>
    <xf numFmtId="0" fontId="47" fillId="7" borderId="11" applyNumberFormat="false" applyAlignment="false" applyProtection="false">
      <alignment vertical="center"/>
    </xf>
    <xf numFmtId="0" fontId="66" fillId="0" borderId="18" applyNumberFormat="false" applyFill="false" applyProtection="false">
      <alignment horizontal="center" vertical="center"/>
    </xf>
    <xf numFmtId="9" fontId="1" fillId="0" borderId="0" applyFont="false" applyFill="false" applyBorder="false" applyAlignment="false" applyProtection="false">
      <alignment vertical="center"/>
    </xf>
    <xf numFmtId="0" fontId="36" fillId="6" borderId="0" applyNumberFormat="false" applyBorder="false" applyAlignment="false" applyProtection="false">
      <alignment vertical="center"/>
    </xf>
    <xf numFmtId="0" fontId="1" fillId="0" borderId="0">
      <alignment vertical="center"/>
    </xf>
    <xf numFmtId="0" fontId="0" fillId="10" borderId="12" applyNumberFormat="false" applyFont="false" applyAlignment="false" applyProtection="false">
      <alignment vertical="center"/>
    </xf>
    <xf numFmtId="0" fontId="51" fillId="13" borderId="0" applyNumberFormat="false" applyBorder="false" applyAlignment="false" applyProtection="false">
      <alignment vertical="center"/>
    </xf>
    <xf numFmtId="0" fontId="85" fillId="0" borderId="8" applyNumberFormat="false" applyFill="false" applyProtection="false">
      <alignment horizontal="center" vertical="center"/>
    </xf>
    <xf numFmtId="9" fontId="1" fillId="0" borderId="0" applyFont="false" applyFill="false" applyBorder="false" applyAlignment="false" applyProtection="false">
      <alignment vertical="center"/>
    </xf>
    <xf numFmtId="0" fontId="56" fillId="17" borderId="0" applyNumberFormat="false" applyBorder="false" applyAlignment="false" applyProtection="false">
      <alignment vertical="center"/>
    </xf>
    <xf numFmtId="0" fontId="81" fillId="0" borderId="25">
      <alignment horizontal="center" vertical="center"/>
    </xf>
    <xf numFmtId="0" fontId="1" fillId="0" borderId="0">
      <alignment vertical="center"/>
    </xf>
    <xf numFmtId="0" fontId="63" fillId="0" borderId="8" applyNumberFormat="false" applyFill="false" applyProtection="false">
      <alignment horizontal="left" vertical="center"/>
    </xf>
    <xf numFmtId="0" fontId="36" fillId="16" borderId="0" applyNumberFormat="false" applyBorder="false" applyAlignment="false" applyProtection="false">
      <alignment vertical="center"/>
    </xf>
    <xf numFmtId="0" fontId="1" fillId="0" borderId="0">
      <alignment vertical="center"/>
    </xf>
    <xf numFmtId="0" fontId="80" fillId="0" borderId="0" applyNumberFormat="false" applyFill="false" applyBorder="false" applyAlignment="false" applyProtection="false">
      <alignment vertical="center"/>
    </xf>
    <xf numFmtId="0" fontId="66" fillId="0" borderId="18" applyNumberFormat="false" applyFill="false" applyProtection="false">
      <alignment horizontal="center" vertical="center"/>
    </xf>
    <xf numFmtId="0" fontId="36" fillId="14"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72" fillId="23" borderId="22">
      <alignment vertical="center"/>
      <protection locked="false"/>
    </xf>
    <xf numFmtId="1" fontId="63" fillId="0" borderId="18" applyFill="false" applyProtection="false">
      <alignment horizontal="center" vertical="center"/>
    </xf>
    <xf numFmtId="0" fontId="50" fillId="0" borderId="0">
      <alignment vertical="center"/>
    </xf>
    <xf numFmtId="0" fontId="1" fillId="0" borderId="0">
      <alignment vertical="center"/>
    </xf>
    <xf numFmtId="0" fontId="22" fillId="0" borderId="15" applyNumberFormat="false" applyFill="false" applyAlignment="false" applyProtection="false">
      <alignment vertical="center"/>
    </xf>
    <xf numFmtId="0" fontId="48" fillId="9"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183" fontId="1" fillId="0" borderId="0" applyFont="false" applyFill="false" applyBorder="false" applyAlignment="false" applyProtection="false">
      <alignment vertical="center"/>
    </xf>
    <xf numFmtId="0" fontId="22" fillId="0" borderId="15" applyNumberFormat="false" applyFill="false" applyAlignment="false" applyProtection="false">
      <alignment vertical="center"/>
    </xf>
    <xf numFmtId="0" fontId="69" fillId="8"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1" fillId="0" borderId="0">
      <alignment vertical="center"/>
    </xf>
    <xf numFmtId="0" fontId="36" fillId="12"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71" fillId="0" borderId="21"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7" fillId="0" borderId="1">
      <alignment horizontal="left" vertical="center"/>
    </xf>
    <xf numFmtId="0" fontId="36" fillId="12"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0" fillId="0" borderId="0">
      <alignment vertical="center"/>
    </xf>
    <xf numFmtId="0" fontId="47" fillId="7" borderId="11" applyNumberFormat="false" applyAlignment="false" applyProtection="false">
      <alignment vertical="center"/>
    </xf>
    <xf numFmtId="15" fontId="1" fillId="0" borderId="0" applyFont="false" applyFill="false" applyBorder="false" applyAlignment="false" applyProtection="false">
      <alignment vertical="center"/>
    </xf>
    <xf numFmtId="0" fontId="79" fillId="19" borderId="24">
      <alignment horizontal="left" vertical="center"/>
      <protection locked="false" hidden="true"/>
    </xf>
    <xf numFmtId="0" fontId="76" fillId="0" borderId="0" applyNumberFormat="false" applyFill="false" applyBorder="false" applyAlignment="false" applyProtection="false">
      <alignment vertical="center"/>
    </xf>
    <xf numFmtId="0" fontId="48" fillId="9" borderId="0" applyNumberFormat="false" applyBorder="false" applyAlignment="false" applyProtection="false">
      <alignment vertical="center"/>
    </xf>
    <xf numFmtId="0" fontId="49" fillId="51"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56" fillId="17"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36" fillId="7" borderId="0" applyNumberFormat="false" applyBorder="false" applyAlignment="false" applyProtection="false">
      <alignment vertical="center"/>
    </xf>
    <xf numFmtId="0" fontId="50" fillId="0" borderId="0">
      <alignment vertical="center"/>
    </xf>
    <xf numFmtId="9" fontId="1" fillId="0" borderId="0" applyFont="false" applyFill="false" applyBorder="false" applyAlignment="false" applyProtection="false">
      <alignment vertical="center"/>
    </xf>
    <xf numFmtId="0" fontId="0" fillId="9" borderId="0" applyNumberFormat="false" applyBorder="false" applyAlignment="false" applyProtection="false">
      <alignment vertical="center"/>
    </xf>
    <xf numFmtId="15" fontId="75" fillId="0" borderId="0">
      <alignment vertical="center"/>
    </xf>
    <xf numFmtId="0" fontId="1" fillId="0" borderId="0">
      <alignment vertical="center"/>
    </xf>
    <xf numFmtId="0" fontId="70" fillId="0" borderId="0">
      <alignment vertical="center"/>
    </xf>
    <xf numFmtId="0" fontId="36" fillId="16"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 fillId="0" borderId="0">
      <alignment vertical="center"/>
    </xf>
    <xf numFmtId="0" fontId="36" fillId="16"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74" fillId="0" borderId="23"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72" fillId="23" borderId="22">
      <alignment vertical="center"/>
      <protection locked="false"/>
    </xf>
    <xf numFmtId="0" fontId="0" fillId="10" borderId="12" applyNumberFormat="false" applyFont="false" applyAlignment="false" applyProtection="false">
      <alignment vertical="center"/>
    </xf>
    <xf numFmtId="0" fontId="0" fillId="0" borderId="0">
      <alignment vertical="center"/>
    </xf>
    <xf numFmtId="0" fontId="1" fillId="0" borderId="0">
      <alignment vertical="center"/>
    </xf>
    <xf numFmtId="0" fontId="60" fillId="19" borderId="13" applyNumberFormat="false" applyAlignment="false" applyProtection="false">
      <alignment vertical="center"/>
    </xf>
    <xf numFmtId="0" fontId="67" fillId="0" borderId="20" applyNumberFormat="false" applyFill="false" applyAlignment="false" applyProtection="false">
      <alignment vertical="center"/>
    </xf>
    <xf numFmtId="0" fontId="53" fillId="6" borderId="13" applyNumberFormat="false" applyAlignment="false" applyProtection="false">
      <alignment vertical="center"/>
    </xf>
    <xf numFmtId="0" fontId="36" fillId="20" borderId="0" applyNumberFormat="false" applyBorder="false" applyAlignment="false" applyProtection="false">
      <alignment vertical="center"/>
    </xf>
    <xf numFmtId="0" fontId="1" fillId="0" borderId="0">
      <alignment vertical="center"/>
    </xf>
    <xf numFmtId="0" fontId="55" fillId="11" borderId="0" applyNumberFormat="false" applyBorder="false" applyAlignment="false" applyProtection="false">
      <alignment vertical="center"/>
    </xf>
    <xf numFmtId="0" fontId="71" fillId="0" borderId="21" applyNumberFormat="false" applyFill="false" applyAlignment="false" applyProtection="false">
      <alignment vertical="center"/>
    </xf>
    <xf numFmtId="0" fontId="70" fillId="0" borderId="0">
      <alignment vertical="center"/>
    </xf>
    <xf numFmtId="0" fontId="1" fillId="0" borderId="0">
      <alignment vertical="center"/>
    </xf>
    <xf numFmtId="182" fontId="63" fillId="0" borderId="18" applyFill="false" applyProtection="false">
      <alignment horizontal="right" vertical="center"/>
    </xf>
    <xf numFmtId="0" fontId="49" fillId="18" borderId="0" applyNumberFormat="false" applyBorder="false" applyAlignment="false" applyProtection="false">
      <alignment vertical="center"/>
    </xf>
    <xf numFmtId="0" fontId="1" fillId="0" borderId="0">
      <alignment vertical="center"/>
    </xf>
    <xf numFmtId="0" fontId="49"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69"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56" fillId="6" borderId="0" applyNumberFormat="false" applyBorder="false" applyAlignment="false" applyProtection="false">
      <alignment vertical="center"/>
    </xf>
    <xf numFmtId="0" fontId="1" fillId="0" borderId="0">
      <alignment vertical="center"/>
    </xf>
    <xf numFmtId="182" fontId="63" fillId="0" borderId="18" applyFill="false" applyProtection="false">
      <alignment horizontal="right" vertical="center"/>
    </xf>
    <xf numFmtId="0" fontId="1" fillId="0" borderId="0">
      <alignment vertical="center"/>
    </xf>
    <xf numFmtId="0" fontId="0" fillId="0" borderId="0">
      <alignment vertical="center"/>
    </xf>
    <xf numFmtId="0" fontId="1" fillId="0" borderId="0">
      <alignment vertical="center"/>
    </xf>
    <xf numFmtId="0" fontId="67" fillId="0" borderId="20" applyNumberFormat="false" applyFill="false" applyAlignment="false" applyProtection="false">
      <alignment vertical="center"/>
    </xf>
    <xf numFmtId="0" fontId="58" fillId="0" borderId="16" applyNumberFormat="false" applyFill="false" applyAlignment="false" applyProtection="false">
      <alignment vertical="center"/>
    </xf>
    <xf numFmtId="0" fontId="60" fillId="19" borderId="13" applyNumberFormat="false" applyAlignment="false" applyProtection="false">
      <alignment vertical="center"/>
    </xf>
    <xf numFmtId="9" fontId="1" fillId="0" borderId="0" applyFont="false" applyFill="false" applyBorder="false" applyAlignment="false" applyProtection="false">
      <alignment vertical="center"/>
    </xf>
    <xf numFmtId="0" fontId="51" fillId="15" borderId="0" applyNumberFormat="false" applyBorder="false" applyAlignment="false" applyProtection="false">
      <alignment vertical="center"/>
    </xf>
    <xf numFmtId="0" fontId="63" fillId="0" borderId="8" applyNumberFormat="false" applyFill="false" applyProtection="false">
      <alignment horizontal="left" vertical="center"/>
    </xf>
    <xf numFmtId="0" fontId="36" fillId="1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49" fontId="1" fillId="0" borderId="0" applyFont="false" applyFill="false" applyBorder="false" applyAlignment="false" applyProtection="false">
      <alignment vertical="center"/>
    </xf>
    <xf numFmtId="0" fontId="1" fillId="0" borderId="0">
      <alignment vertical="center"/>
    </xf>
    <xf numFmtId="0" fontId="68" fillId="0" borderId="0">
      <alignment horizontal="center" vertical="center" wrapText="true"/>
      <protection locked="false"/>
    </xf>
    <xf numFmtId="0" fontId="0" fillId="6" borderId="0" applyNumberFormat="false" applyBorder="false" applyAlignment="false" applyProtection="false">
      <alignment vertical="center"/>
    </xf>
    <xf numFmtId="180" fontId="1" fillId="0" borderId="0" applyFont="false" applyFill="false" applyBorder="false" applyAlignment="false" applyProtection="false">
      <alignment vertical="center"/>
    </xf>
    <xf numFmtId="0" fontId="3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5" applyNumberFormat="false" applyFill="false" applyAlignment="false" applyProtection="false">
      <alignment vertical="center"/>
    </xf>
    <xf numFmtId="185" fontId="1" fillId="0" borderId="0" applyFont="false" applyFill="false" applyProtection="false">
      <alignment vertical="center"/>
    </xf>
    <xf numFmtId="0" fontId="67" fillId="0" borderId="20" applyNumberFormat="false" applyFill="false" applyAlignment="false" applyProtection="false">
      <alignment vertical="center"/>
    </xf>
    <xf numFmtId="187" fontId="63" fillId="0" borderId="0">
      <alignment vertical="center"/>
    </xf>
    <xf numFmtId="0" fontId="107" fillId="60" borderId="0" applyNumberFormat="false" applyBorder="false" applyAlignment="false" applyProtection="false">
      <alignment vertical="center"/>
    </xf>
    <xf numFmtId="0" fontId="1" fillId="0" borderId="0">
      <alignment vertical="center"/>
    </xf>
    <xf numFmtId="0" fontId="51" fillId="13" borderId="0" applyNumberFormat="false" applyBorder="false" applyAlignment="false" applyProtection="false">
      <alignment vertical="center"/>
    </xf>
    <xf numFmtId="0" fontId="54" fillId="6" borderId="14" applyNumberFormat="false" applyAlignment="false" applyProtection="false">
      <alignment vertical="center"/>
    </xf>
    <xf numFmtId="0" fontId="66" fillId="0" borderId="18" applyNumberFormat="false" applyFill="false" applyProtection="false">
      <alignment horizontal="left" vertical="center"/>
    </xf>
    <xf numFmtId="0" fontId="55"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48" fillId="9" borderId="0" applyNumberFormat="false" applyBorder="false" applyAlignment="false" applyProtection="false">
      <alignment vertical="center"/>
    </xf>
    <xf numFmtId="0" fontId="50" fillId="0" borderId="0">
      <alignment vertical="center"/>
    </xf>
    <xf numFmtId="0" fontId="50" fillId="0" borderId="0">
      <alignment vertical="center"/>
    </xf>
    <xf numFmtId="0" fontId="3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8" fillId="9" borderId="0" applyNumberFormat="false" applyBorder="false" applyAlignment="false" applyProtection="false">
      <alignment vertical="center"/>
    </xf>
    <xf numFmtId="0" fontId="1" fillId="0" borderId="0" applyNumberFormat="false" applyFill="false" applyBorder="false" applyAlignment="false" applyProtection="false">
      <alignment vertical="center"/>
    </xf>
    <xf numFmtId="0" fontId="65" fillId="22" borderId="19" applyNumberFormat="false" applyAlignment="false" applyProtection="false">
      <alignment vertical="center"/>
    </xf>
    <xf numFmtId="0" fontId="95" fillId="0" borderId="28" applyNumberFormat="false" applyAlignment="false" applyProtection="false">
      <alignment horizontal="left" vertical="center"/>
    </xf>
    <xf numFmtId="0" fontId="49" fillId="14" borderId="0" applyNumberFormat="false" applyBorder="false" applyAlignment="false" applyProtection="false">
      <alignment vertical="center"/>
    </xf>
    <xf numFmtId="0" fontId="63" fillId="0" borderId="0">
      <alignment vertical="center"/>
    </xf>
    <xf numFmtId="0" fontId="57" fillId="0" borderId="0">
      <alignment vertical="center"/>
    </xf>
    <xf numFmtId="0" fontId="0" fillId="10" borderId="12" applyNumberFormat="false" applyFont="false" applyAlignment="false" applyProtection="false">
      <alignment vertical="center"/>
    </xf>
    <xf numFmtId="1" fontId="63" fillId="0" borderId="18" applyFill="false" applyProtection="false">
      <alignment horizontal="center" vertical="center"/>
    </xf>
    <xf numFmtId="0" fontId="36" fillId="20" borderId="0" applyNumberFormat="false" applyBorder="false" applyAlignment="false" applyProtection="false">
      <alignment vertical="center"/>
    </xf>
    <xf numFmtId="0" fontId="64" fillId="0" borderId="0" applyNumberFormat="false" applyFill="false" applyBorder="false" applyAlignment="false" applyProtection="false">
      <alignment vertical="top"/>
      <protection locked="false"/>
    </xf>
    <xf numFmtId="0" fontId="48" fillId="8" borderId="0" applyNumberFormat="false" applyBorder="false" applyAlignment="false" applyProtection="false">
      <alignment vertical="center"/>
    </xf>
    <xf numFmtId="0" fontId="47" fillId="7" borderId="11" applyNumberFormat="false" applyAlignment="false" applyProtection="false">
      <alignment vertical="center"/>
    </xf>
    <xf numFmtId="0" fontId="1" fillId="0" borderId="0">
      <alignment vertical="center"/>
    </xf>
    <xf numFmtId="0" fontId="62" fillId="10" borderId="1" applyNumberFormat="false" applyBorder="false" applyAlignment="false" applyProtection="false">
      <alignment vertical="center"/>
    </xf>
    <xf numFmtId="0" fontId="1" fillId="0" borderId="0">
      <alignment vertical="center"/>
    </xf>
    <xf numFmtId="43" fontId="0" fillId="0" borderId="0" applyFont="false" applyFill="false" applyBorder="false" applyAlignment="false" applyProtection="false">
      <alignment vertical="center"/>
    </xf>
    <xf numFmtId="0" fontId="36" fillId="14" borderId="0" applyNumberFormat="false" applyBorder="false" applyAlignment="false" applyProtection="false">
      <alignment vertical="center"/>
    </xf>
    <xf numFmtId="0" fontId="1" fillId="0" borderId="0">
      <alignment vertical="center"/>
    </xf>
    <xf numFmtId="0" fontId="71" fillId="0" borderId="21" applyNumberFormat="false" applyFill="false" applyAlignment="false" applyProtection="false">
      <alignment vertical="center"/>
    </xf>
    <xf numFmtId="0" fontId="56" fillId="6"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1" fillId="0" borderId="0">
      <alignment vertical="center"/>
    </xf>
    <xf numFmtId="0" fontId="49" fillId="6" borderId="0" applyNumberFormat="false" applyBorder="false" applyAlignment="false" applyProtection="false">
      <alignment vertical="center"/>
    </xf>
    <xf numFmtId="0" fontId="49" fillId="16" borderId="0" applyNumberFormat="false" applyBorder="false" applyAlignment="false" applyProtection="false">
      <alignment vertical="center"/>
    </xf>
    <xf numFmtId="0" fontId="22" fillId="0" borderId="15" applyNumberFormat="false" applyFill="false" applyAlignment="false" applyProtection="false">
      <alignment vertical="center"/>
    </xf>
    <xf numFmtId="0" fontId="49" fillId="19" borderId="0" applyNumberFormat="false" applyBorder="false" applyAlignment="false" applyProtection="false">
      <alignment vertical="center"/>
    </xf>
    <xf numFmtId="0" fontId="50" fillId="0" borderId="0">
      <alignment vertical="center"/>
    </xf>
    <xf numFmtId="0" fontId="1" fillId="0" borderId="0">
      <alignment vertical="center"/>
    </xf>
    <xf numFmtId="0" fontId="1" fillId="0" borderId="0">
      <alignment vertical="center"/>
    </xf>
    <xf numFmtId="0" fontId="107" fillId="54" borderId="0" applyNumberFormat="false" applyBorder="false" applyAlignment="false" applyProtection="false">
      <alignment vertical="center"/>
    </xf>
    <xf numFmtId="0" fontId="1" fillId="0" borderId="0">
      <alignment vertical="center"/>
    </xf>
    <xf numFmtId="0" fontId="61" fillId="0" borderId="17" applyNumberFormat="false" applyFill="false" applyAlignment="false" applyProtection="false">
      <alignment vertical="center"/>
    </xf>
    <xf numFmtId="0" fontId="36" fillId="20" borderId="0" applyNumberFormat="false" applyBorder="false" applyAlignment="false" applyProtection="false">
      <alignment vertical="center"/>
    </xf>
    <xf numFmtId="0" fontId="62" fillId="10" borderId="1" applyNumberFormat="false" applyBorder="false" applyAlignment="false" applyProtection="false">
      <alignment vertical="center"/>
    </xf>
    <xf numFmtId="0" fontId="0" fillId="0" borderId="0">
      <alignment vertical="center"/>
    </xf>
    <xf numFmtId="0" fontId="1" fillId="0" borderId="0">
      <alignment vertical="center"/>
    </xf>
    <xf numFmtId="0" fontId="61" fillId="0" borderId="17" applyNumberFormat="false" applyFill="false" applyAlignment="false" applyProtection="false">
      <alignment vertical="center"/>
    </xf>
    <xf numFmtId="0" fontId="69" fillId="8"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3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60" fillId="19" borderId="13" applyNumberFormat="false" applyAlignment="false" applyProtection="false">
      <alignment vertical="center"/>
    </xf>
    <xf numFmtId="0" fontId="22" fillId="0" borderId="15" applyNumberFormat="false" applyFill="false" applyAlignment="false" applyProtection="false">
      <alignment vertical="center"/>
    </xf>
    <xf numFmtId="0" fontId="83" fillId="0" borderId="0" applyNumberFormat="false" applyFill="false" applyBorder="false" applyAlignment="false" applyProtection="false">
      <alignment vertical="center"/>
    </xf>
    <xf numFmtId="0" fontId="58" fillId="0" borderId="16" applyNumberFormat="false" applyFill="false" applyAlignment="false" applyProtection="false">
      <alignment vertical="center"/>
    </xf>
    <xf numFmtId="0" fontId="1" fillId="0" borderId="0">
      <alignment vertical="center"/>
    </xf>
    <xf numFmtId="0" fontId="1" fillId="0" borderId="0">
      <alignment vertical="center"/>
    </xf>
    <xf numFmtId="9" fontId="1" fillId="0" borderId="0" applyFont="false" applyFill="false" applyBorder="false" applyAlignment="false" applyProtection="false">
      <alignment vertical="center"/>
    </xf>
    <xf numFmtId="0" fontId="56" fillId="17"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1" fillId="0" borderId="0">
      <alignment vertical="center"/>
    </xf>
    <xf numFmtId="9" fontId="1" fillId="0" borderId="0" applyFont="false" applyFill="false" applyBorder="false" applyAlignment="false" applyProtection="false">
      <alignment vertical="center"/>
    </xf>
    <xf numFmtId="0" fontId="100" fillId="0" borderId="0">
      <alignment vertical="center"/>
    </xf>
    <xf numFmtId="9" fontId="1" fillId="0" borderId="0" applyFont="false" applyFill="false" applyBorder="false" applyAlignment="false" applyProtection="false">
      <alignment vertical="center"/>
    </xf>
    <xf numFmtId="0" fontId="49" fillId="14" borderId="0" applyNumberFormat="false" applyBorder="false" applyAlignment="false" applyProtection="false">
      <alignment vertical="center"/>
    </xf>
    <xf numFmtId="0" fontId="60" fillId="19" borderId="13" applyNumberFormat="false" applyAlignment="false" applyProtection="false">
      <alignment vertical="center"/>
    </xf>
    <xf numFmtId="0" fontId="58" fillId="0" borderId="0" applyNumberFormat="false" applyFill="false" applyBorder="false" applyAlignment="false" applyProtection="false">
      <alignment vertical="center"/>
    </xf>
    <xf numFmtId="0" fontId="22" fillId="0" borderId="15" applyNumberFormat="false" applyFill="false" applyAlignment="false" applyProtection="false">
      <alignment vertical="center"/>
    </xf>
    <xf numFmtId="0" fontId="1" fillId="0" borderId="0">
      <alignment vertical="center"/>
    </xf>
    <xf numFmtId="192" fontId="59" fillId="21" borderId="0">
      <alignment vertical="center"/>
    </xf>
    <xf numFmtId="0" fontId="51" fillId="15" borderId="0" applyNumberFormat="false" applyBorder="false" applyAlignment="false" applyProtection="false">
      <alignment vertical="center"/>
    </xf>
    <xf numFmtId="1" fontId="63" fillId="0" borderId="18" applyFill="false" applyProtection="false">
      <alignment horizontal="center" vertical="center"/>
    </xf>
    <xf numFmtId="0" fontId="49"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 fillId="0" borderId="0">
      <alignment vertical="center"/>
    </xf>
    <xf numFmtId="0" fontId="49" fillId="13"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 fillId="0" borderId="0">
      <alignment vertical="center"/>
    </xf>
    <xf numFmtId="0" fontId="36" fillId="12" borderId="0" applyNumberFormat="false" applyBorder="false" applyAlignment="false" applyProtection="false">
      <alignment vertical="center"/>
    </xf>
    <xf numFmtId="10" fontId="1"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7"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189" fontId="1" fillId="0" borderId="0" applyFont="false" applyFill="false" applyBorder="false" applyAlignment="false" applyProtection="false">
      <alignment vertical="center"/>
    </xf>
    <xf numFmtId="0" fontId="36" fillId="16" borderId="0" applyNumberFormat="false" applyBorder="false" applyAlignment="false" applyProtection="false">
      <alignment vertical="center"/>
    </xf>
    <xf numFmtId="0" fontId="49" fillId="11" borderId="0" applyNumberFormat="false" applyBorder="false" applyAlignment="false" applyProtection="false">
      <alignment vertical="center"/>
    </xf>
    <xf numFmtId="0" fontId="49" fillId="18" borderId="0" applyNumberFormat="false" applyBorder="false" applyAlignment="false" applyProtection="false">
      <alignment vertical="center"/>
    </xf>
    <xf numFmtId="0" fontId="56" fillId="17"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55" fillId="11" borderId="0" applyNumberFormat="false" applyBorder="false" applyAlignment="false" applyProtection="false">
      <alignment vertical="center"/>
    </xf>
    <xf numFmtId="0" fontId="1" fillId="0" borderId="0">
      <alignment vertical="center"/>
    </xf>
    <xf numFmtId="0" fontId="36" fillId="6" borderId="0" applyNumberFormat="false" applyBorder="false" applyAlignment="false" applyProtection="false">
      <alignment vertical="center"/>
    </xf>
    <xf numFmtId="0" fontId="55" fillId="11" borderId="0" applyNumberFormat="false" applyBorder="false" applyAlignment="false" applyProtection="false">
      <alignment vertical="center"/>
    </xf>
    <xf numFmtId="0" fontId="1" fillId="0" borderId="0">
      <alignment vertical="center"/>
    </xf>
    <xf numFmtId="0" fontId="53" fillId="6" borderId="13" applyNumberFormat="false" applyAlignment="false" applyProtection="false">
      <alignment vertical="center"/>
    </xf>
    <xf numFmtId="0" fontId="49" fillId="11"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57" fillId="0" borderId="0">
      <alignment vertical="center"/>
    </xf>
    <xf numFmtId="0" fontId="1" fillId="0" borderId="0">
      <alignment vertical="center"/>
    </xf>
    <xf numFmtId="0" fontId="56" fillId="6" borderId="0" applyNumberFormat="false" applyBorder="false" applyAlignment="false" applyProtection="false">
      <alignment vertical="center"/>
    </xf>
    <xf numFmtId="0" fontId="55" fillId="11" borderId="0" applyNumberFormat="false" applyBorder="false" applyAlignment="false" applyProtection="false">
      <alignment vertical="center"/>
    </xf>
    <xf numFmtId="0" fontId="54" fillId="6" borderId="14" applyNumberFormat="false" applyAlignment="false" applyProtection="false">
      <alignment vertical="center"/>
    </xf>
    <xf numFmtId="0" fontId="36"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0" fillId="0" borderId="0">
      <alignment vertical="center"/>
    </xf>
    <xf numFmtId="0" fontId="66" fillId="0" borderId="18" applyNumberFormat="false" applyFill="false" applyProtection="false">
      <alignment horizontal="left" vertical="center"/>
    </xf>
    <xf numFmtId="0" fontId="0" fillId="0" borderId="0">
      <alignment vertical="center"/>
    </xf>
    <xf numFmtId="0" fontId="1" fillId="0" borderId="0">
      <alignment vertical="center"/>
    </xf>
    <xf numFmtId="0" fontId="60" fillId="19" borderId="13" applyNumberFormat="false" applyAlignment="false" applyProtection="false">
      <alignment vertical="center"/>
    </xf>
    <xf numFmtId="0" fontId="67" fillId="0" borderId="20" applyNumberFormat="false" applyFill="false" applyAlignment="false" applyProtection="false">
      <alignment vertical="center"/>
    </xf>
    <xf numFmtId="0" fontId="53" fillId="6" borderId="13" applyNumberFormat="false" applyAlignment="false" applyProtection="false">
      <alignment vertical="center"/>
    </xf>
    <xf numFmtId="0" fontId="52" fillId="0" borderId="0" applyNumberFormat="false" applyFill="false" applyBorder="false" applyAlignment="false" applyProtection="false">
      <alignment vertical="center"/>
    </xf>
    <xf numFmtId="0" fontId="1" fillId="0" borderId="0">
      <alignment vertical="center"/>
    </xf>
    <xf numFmtId="0" fontId="52" fillId="0" borderId="0" applyNumberFormat="false" applyFill="false" applyBorder="false" applyAlignment="false" applyProtection="false">
      <alignment vertical="center"/>
    </xf>
    <xf numFmtId="0" fontId="1" fillId="0" borderId="0">
      <alignment vertical="center"/>
    </xf>
    <xf numFmtId="0" fontId="48"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48" fillId="8" borderId="0" applyNumberFormat="false" applyBorder="false" applyAlignment="false" applyProtection="false">
      <alignment vertical="center"/>
    </xf>
    <xf numFmtId="0" fontId="73" fillId="13" borderId="0" applyNumberFormat="false" applyBorder="false" applyAlignment="false" applyProtection="false">
      <alignment vertical="center"/>
    </xf>
    <xf numFmtId="0" fontId="70" fillId="0" borderId="0">
      <alignment vertical="center"/>
    </xf>
    <xf numFmtId="0" fontId="49" fillId="14"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8" fillId="9" borderId="0" applyNumberFormat="false" applyBorder="false" applyAlignment="false" applyProtection="false">
      <alignment vertical="center"/>
    </xf>
    <xf numFmtId="0" fontId="49" fillId="13" borderId="0" applyNumberFormat="false" applyBorder="false" applyAlignment="false" applyProtection="false">
      <alignment vertical="center"/>
    </xf>
    <xf numFmtId="0" fontId="63" fillId="0" borderId="8" applyNumberFormat="false" applyFill="false" applyProtection="false">
      <alignment horizontal="right" vertical="center"/>
    </xf>
    <xf numFmtId="0" fontId="1" fillId="0" borderId="0">
      <alignment vertical="center"/>
    </xf>
    <xf numFmtId="0" fontId="53" fillId="6" borderId="13" applyNumberFormat="false" applyAlignment="false" applyProtection="false">
      <alignment vertical="center"/>
    </xf>
    <xf numFmtId="0" fontId="1" fillId="0" borderId="0">
      <alignment vertical="center"/>
    </xf>
    <xf numFmtId="0" fontId="56" fillId="17"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0" fillId="9" borderId="0" applyNumberFormat="false" applyBorder="false" applyAlignment="false" applyProtection="false">
      <alignment vertical="center"/>
    </xf>
    <xf numFmtId="0" fontId="1" fillId="0" borderId="0">
      <alignment vertical="center"/>
    </xf>
    <xf numFmtId="0" fontId="1" fillId="0" borderId="0">
      <alignment vertical="center"/>
    </xf>
    <xf numFmtId="0" fontId="50" fillId="0" borderId="0">
      <alignment vertical="center"/>
    </xf>
    <xf numFmtId="0" fontId="49" fillId="25"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67" fillId="0" borderId="20" applyNumberFormat="false" applyFill="false" applyAlignment="false" applyProtection="false">
      <alignment vertical="center"/>
    </xf>
    <xf numFmtId="0" fontId="1" fillId="0" borderId="0">
      <alignment vertical="center"/>
    </xf>
    <xf numFmtId="0" fontId="60" fillId="19" borderId="13" applyNumberFormat="false" applyAlignment="false" applyProtection="false">
      <alignment vertical="center"/>
    </xf>
    <xf numFmtId="9" fontId="1" fillId="0" borderId="0" applyFont="false" applyFill="false" applyBorder="false" applyAlignment="false" applyProtection="false">
      <alignment vertical="center"/>
    </xf>
    <xf numFmtId="0" fontId="1" fillId="0" borderId="0">
      <alignment vertical="center"/>
    </xf>
    <xf numFmtId="0" fontId="36" fillId="7"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9" fontId="1" fillId="0" borderId="0" applyFont="false" applyFill="false" applyBorder="false" applyAlignment="false" applyProtection="false">
      <alignment vertical="center"/>
    </xf>
    <xf numFmtId="0" fontId="1" fillId="0" borderId="0">
      <alignment vertical="center"/>
    </xf>
    <xf numFmtId="0" fontId="58" fillId="0" borderId="16" applyNumberFormat="false" applyFill="false" applyAlignment="false" applyProtection="false">
      <alignment vertical="center"/>
    </xf>
    <xf numFmtId="0" fontId="0" fillId="12" borderId="0" applyNumberFormat="false" applyBorder="false" applyAlignment="false" applyProtection="false">
      <alignment vertical="center"/>
    </xf>
    <xf numFmtId="182" fontId="63" fillId="0" borderId="18" applyFill="false" applyProtection="false">
      <alignment horizontal="right" vertical="center"/>
    </xf>
    <xf numFmtId="0" fontId="36" fillId="16" borderId="0" applyNumberFormat="false" applyBorder="false" applyAlignment="false" applyProtection="false">
      <alignment vertical="center"/>
    </xf>
    <xf numFmtId="0" fontId="49" fillId="11" borderId="0" applyNumberFormat="false" applyBorder="false" applyAlignment="false" applyProtection="false">
      <alignment vertical="center"/>
    </xf>
    <xf numFmtId="0" fontId="1" fillId="0" borderId="0">
      <alignment vertical="center"/>
    </xf>
    <xf numFmtId="0" fontId="36"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2" fillId="10" borderId="1" applyNumberFormat="false" applyBorder="false" applyAlignment="false" applyProtection="false">
      <alignment vertical="center"/>
    </xf>
    <xf numFmtId="0" fontId="1" fillId="0" borderId="0">
      <alignment vertical="center"/>
    </xf>
    <xf numFmtId="0" fontId="102" fillId="0" borderId="0">
      <alignment vertical="center"/>
    </xf>
    <xf numFmtId="0" fontId="108" fillId="22" borderId="31" applyNumberFormat="false" applyAlignment="false" applyProtection="false">
      <alignment vertical="center"/>
    </xf>
    <xf numFmtId="0" fontId="0" fillId="12" borderId="0" applyNumberFormat="false" applyBorder="false" applyAlignment="false" applyProtection="false">
      <alignment vertical="center"/>
    </xf>
    <xf numFmtId="0" fontId="13" fillId="0" borderId="0">
      <alignment vertical="center"/>
    </xf>
    <xf numFmtId="0" fontId="120" fillId="0" borderId="34" applyNumberFormat="false" applyFill="false" applyAlignment="false" applyProtection="false">
      <alignment vertical="center"/>
    </xf>
    <xf numFmtId="0" fontId="36" fillId="16" borderId="0" applyNumberFormat="false" applyBorder="false" applyAlignment="false" applyProtection="false">
      <alignment vertical="center"/>
    </xf>
    <xf numFmtId="0" fontId="0" fillId="10" borderId="12" applyNumberFormat="false" applyFont="false" applyAlignment="false" applyProtection="false">
      <alignment vertical="center"/>
    </xf>
    <xf numFmtId="0" fontId="1" fillId="0" borderId="0">
      <alignment vertical="center"/>
    </xf>
    <xf numFmtId="0" fontId="1" fillId="0" borderId="0">
      <alignment vertical="center"/>
    </xf>
    <xf numFmtId="0" fontId="1" fillId="0" borderId="0">
      <alignment vertical="center"/>
    </xf>
    <xf numFmtId="0" fontId="48" fillId="9" borderId="0" applyNumberFormat="false" applyBorder="false" applyAlignment="false" applyProtection="false">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0" applyNumberFormat="false" applyBorder="false" applyAlignment="false" applyProtection="false">
      <alignment vertical="center"/>
    </xf>
    <xf numFmtId="0" fontId="1" fillId="0" borderId="0">
      <alignment vertical="center"/>
    </xf>
    <xf numFmtId="0" fontId="73" fillId="13" borderId="0" applyNumberFormat="false" applyBorder="false" applyAlignment="false" applyProtection="false">
      <alignment vertical="center"/>
    </xf>
    <xf numFmtId="0" fontId="1" fillId="0" borderId="0">
      <alignment vertical="center"/>
    </xf>
    <xf numFmtId="0" fontId="1" fillId="0" borderId="0">
      <alignment vertical="center"/>
    </xf>
    <xf numFmtId="0" fontId="58" fillId="0" borderId="0" applyNumberFormat="false" applyFill="false" applyBorder="false" applyAlignment="false" applyProtection="false">
      <alignment vertical="center"/>
    </xf>
    <xf numFmtId="0" fontId="1" fillId="0" borderId="0">
      <alignment vertical="center"/>
    </xf>
    <xf numFmtId="0" fontId="54" fillId="6" borderId="14" applyNumberFormat="false" applyAlignment="false" applyProtection="false">
      <alignment vertical="center"/>
    </xf>
    <xf numFmtId="0" fontId="1" fillId="0" borderId="0">
      <alignment vertical="center"/>
    </xf>
    <xf numFmtId="0" fontId="55" fillId="11" borderId="0" applyNumberFormat="false" applyBorder="false" applyAlignment="false" applyProtection="false">
      <alignment vertical="center"/>
    </xf>
    <xf numFmtId="0" fontId="47" fillId="7" borderId="11" applyNumberFormat="false" applyAlignment="false" applyProtection="false">
      <alignment vertical="center"/>
    </xf>
    <xf numFmtId="0" fontId="54" fillId="6" borderId="14" applyNumberFormat="false" applyAlignment="false" applyProtection="false">
      <alignment vertical="center"/>
    </xf>
    <xf numFmtId="0" fontId="1" fillId="0" borderId="0">
      <alignment vertical="center"/>
    </xf>
    <xf numFmtId="0" fontId="48" fillId="8" borderId="0" applyNumberFormat="false" applyBorder="false" applyAlignment="false" applyProtection="false">
      <alignment vertical="center"/>
    </xf>
    <xf numFmtId="0" fontId="1" fillId="0" borderId="0">
      <alignment vertical="center"/>
    </xf>
    <xf numFmtId="0" fontId="47" fillId="7" borderId="11" applyNumberFormat="false" applyAlignment="false" applyProtection="false">
      <alignment vertical="center"/>
    </xf>
    <xf numFmtId="0" fontId="13" fillId="0" borderId="0">
      <alignment vertical="center"/>
    </xf>
    <xf numFmtId="0" fontId="47" fillId="7" borderId="11" applyNumberFormat="false" applyAlignment="false" applyProtection="false">
      <alignment vertical="center"/>
    </xf>
    <xf numFmtId="0" fontId="1" fillId="0" borderId="0">
      <alignment vertical="center"/>
    </xf>
    <xf numFmtId="0" fontId="1" fillId="0" borderId="0">
      <alignment vertical="center"/>
    </xf>
  </cellStyleXfs>
  <cellXfs count="391">
    <xf numFmtId="0" fontId="0" fillId="0" borderId="0" xfId="0" applyAlignment="true"/>
    <xf numFmtId="0" fontId="1" fillId="0" borderId="0" xfId="613" applyFill="true" applyAlignment="true"/>
    <xf numFmtId="0" fontId="1" fillId="0" borderId="0" xfId="613" applyAlignment="true"/>
    <xf numFmtId="0" fontId="1" fillId="0" borderId="0" xfId="613" applyAlignment="true">
      <alignment vertical="center"/>
    </xf>
    <xf numFmtId="0" fontId="2" fillId="0" borderId="0" xfId="429" applyFont="true" applyFill="true" applyAlignment="true">
      <alignment horizontal="center" vertical="center"/>
    </xf>
    <xf numFmtId="0" fontId="2" fillId="2" borderId="0" xfId="429" applyFont="true" applyFill="true" applyAlignment="true">
      <alignment horizontal="center" vertical="center"/>
    </xf>
    <xf numFmtId="0" fontId="3" fillId="2" borderId="0" xfId="429" applyFont="true" applyFill="true" applyAlignment="true">
      <alignment horizontal="left" vertical="center"/>
    </xf>
    <xf numFmtId="0" fontId="4" fillId="0" borderId="0" xfId="429" applyFont="true">
      <alignment vertical="center"/>
    </xf>
    <xf numFmtId="0" fontId="5" fillId="2" borderId="0" xfId="429" applyFont="true" applyFill="true">
      <alignment vertical="center"/>
    </xf>
    <xf numFmtId="0" fontId="3" fillId="0" borderId="0" xfId="613" applyFont="true" applyFill="true" applyAlignment="true"/>
    <xf numFmtId="0" fontId="6" fillId="2" borderId="1" xfId="429" applyFont="true" applyFill="true" applyBorder="true" applyAlignment="true">
      <alignment horizontal="center" vertical="center" wrapText="true"/>
    </xf>
    <xf numFmtId="198" fontId="6" fillId="2" borderId="1" xfId="429" applyNumberFormat="true" applyFont="true" applyFill="true" applyBorder="true" applyAlignment="true">
      <alignment horizontal="center" vertical="center" wrapText="true"/>
    </xf>
    <xf numFmtId="49" fontId="7" fillId="0" borderId="1" xfId="491" applyNumberFormat="true" applyFont="true" applyBorder="true" applyAlignment="true">
      <alignment horizontal="left" vertical="center" wrapText="true"/>
    </xf>
    <xf numFmtId="195" fontId="6" fillId="3" borderId="1" xfId="468" applyNumberFormat="true" applyFont="true" applyFill="true" applyBorder="true" applyAlignment="true">
      <alignment horizontal="right" vertical="center"/>
    </xf>
    <xf numFmtId="195" fontId="6" fillId="0" borderId="1" xfId="934" applyNumberFormat="true" applyFont="true" applyFill="true" applyBorder="true" applyAlignment="true">
      <alignment horizontal="right" vertical="center" wrapText="true"/>
    </xf>
    <xf numFmtId="49" fontId="4" fillId="0" borderId="1" xfId="491" applyNumberFormat="true" applyFont="true" applyBorder="true" applyAlignment="true">
      <alignment horizontal="left" vertical="center" wrapText="true"/>
    </xf>
    <xf numFmtId="195" fontId="3" fillId="3" borderId="1" xfId="468" applyNumberFormat="true" applyFont="true" applyFill="true" applyBorder="true" applyAlignment="true">
      <alignment horizontal="right" vertical="center"/>
    </xf>
    <xf numFmtId="195" fontId="4" fillId="0" borderId="1" xfId="442" applyNumberFormat="true" applyFont="true" applyBorder="true" applyAlignment="true">
      <alignment horizontal="right" vertical="center" wrapText="true"/>
    </xf>
    <xf numFmtId="195" fontId="4" fillId="0" borderId="1" xfId="442" applyNumberFormat="true" applyFont="true" applyFill="true" applyBorder="true" applyAlignment="true">
      <alignment horizontal="right" vertical="center" wrapText="true"/>
    </xf>
    <xf numFmtId="195" fontId="7" fillId="0" borderId="1" xfId="442" applyNumberFormat="true" applyFont="true" applyFill="true" applyBorder="true" applyAlignment="true">
      <alignment horizontal="right" vertical="center" wrapText="true"/>
    </xf>
    <xf numFmtId="195" fontId="3" fillId="0" borderId="1" xfId="934" applyNumberFormat="true" applyFont="true" applyFill="true" applyBorder="true" applyAlignment="true">
      <alignment horizontal="right" vertical="center" wrapText="true"/>
    </xf>
    <xf numFmtId="195" fontId="6" fillId="0" borderId="1" xfId="0" applyNumberFormat="true" applyFont="true" applyFill="true" applyBorder="true" applyAlignment="true">
      <alignment horizontal="right" vertical="center" wrapText="true"/>
    </xf>
    <xf numFmtId="195" fontId="7" fillId="0" borderId="1" xfId="0" applyNumberFormat="true" applyFont="true" applyFill="true" applyBorder="true" applyAlignment="true">
      <alignment horizontal="right" vertical="center" wrapText="true"/>
    </xf>
    <xf numFmtId="195" fontId="1" fillId="0" borderId="0" xfId="613" applyNumberFormat="true" applyAlignment="true"/>
    <xf numFmtId="195" fontId="1" fillId="0" borderId="0" xfId="613" applyNumberFormat="true" applyAlignment="true">
      <alignment vertical="center"/>
    </xf>
    <xf numFmtId="198" fontId="3" fillId="2" borderId="0" xfId="429" applyNumberFormat="true" applyFont="true" applyFill="true" applyBorder="true" applyAlignment="true">
      <alignment horizontal="right" vertical="center"/>
    </xf>
    <xf numFmtId="198" fontId="6" fillId="2" borderId="0" xfId="429" applyNumberFormat="true" applyFont="true" applyFill="true" applyAlignment="true">
      <alignment horizontal="center" vertical="center" wrapText="true"/>
    </xf>
    <xf numFmtId="194" fontId="7" fillId="0" borderId="1" xfId="784" applyNumberFormat="true" applyFont="true" applyBorder="true" applyAlignment="true">
      <alignment vertical="center" wrapText="true"/>
    </xf>
    <xf numFmtId="194" fontId="7" fillId="0" borderId="1" xfId="784" applyNumberFormat="true" applyFont="true" applyFill="true" applyBorder="true" applyAlignment="true" applyProtection="true">
      <alignment horizontal="right" vertical="center" wrapText="true"/>
    </xf>
    <xf numFmtId="194" fontId="4" fillId="0" borderId="1" xfId="784" applyNumberFormat="true" applyFont="true" applyBorder="true" applyAlignment="true">
      <alignment vertical="center" wrapText="true"/>
    </xf>
    <xf numFmtId="0" fontId="1" fillId="0" borderId="0" xfId="613" applyFont="true" applyFill="true" applyAlignment="true"/>
    <xf numFmtId="0" fontId="1" fillId="0" borderId="0" xfId="613" applyFont="true" applyAlignment="true"/>
    <xf numFmtId="0" fontId="1" fillId="0" borderId="0" xfId="613" applyAlignment="true">
      <alignment horizontal="center" vertical="center"/>
    </xf>
    <xf numFmtId="0" fontId="8" fillId="0" borderId="0" xfId="429" applyFont="true" applyFill="true" applyAlignment="true">
      <alignment horizontal="center" vertical="center"/>
    </xf>
    <xf numFmtId="0" fontId="8" fillId="2" borderId="0" xfId="429" applyFont="true" applyFill="true" applyAlignment="true">
      <alignment horizontal="center" vertical="center"/>
    </xf>
    <xf numFmtId="198" fontId="6" fillId="0" borderId="1" xfId="429" applyNumberFormat="true" applyFont="true" applyFill="true" applyBorder="true" applyAlignment="true">
      <alignment horizontal="center" vertical="center" wrapText="true"/>
    </xf>
    <xf numFmtId="0" fontId="1" fillId="0" borderId="0" xfId="613" applyFill="true" applyAlignment="true">
      <alignment horizontal="center" vertical="center"/>
    </xf>
    <xf numFmtId="0" fontId="6" fillId="0" borderId="1" xfId="429" applyFont="true" applyFill="true" applyBorder="true" applyAlignment="true">
      <alignment horizontal="center" vertical="center" wrapText="true"/>
    </xf>
    <xf numFmtId="0" fontId="1" fillId="0" borderId="0" xfId="613" applyFont="true" applyFill="true" applyAlignment="true">
      <alignment horizontal="center" vertical="center"/>
    </xf>
    <xf numFmtId="0" fontId="1" fillId="0" borderId="0" xfId="613" applyFont="true" applyAlignment="true">
      <alignment horizontal="center" vertical="center"/>
    </xf>
    <xf numFmtId="0" fontId="3" fillId="0" borderId="0" xfId="429" applyFont="true" applyFill="true" applyAlignment="true">
      <alignment horizontal="left" vertical="center"/>
    </xf>
    <xf numFmtId="0" fontId="4" fillId="0" borderId="0" xfId="429" applyFont="true" applyFill="true">
      <alignment vertical="center"/>
    </xf>
    <xf numFmtId="0" fontId="5" fillId="0" borderId="0" xfId="429" applyFont="true" applyFill="true">
      <alignment vertical="center"/>
    </xf>
    <xf numFmtId="49" fontId="7" fillId="0" borderId="1" xfId="491" applyNumberFormat="true" applyFont="true" applyFill="true" applyBorder="true" applyAlignment="true">
      <alignment horizontal="left" vertical="center" wrapText="true"/>
    </xf>
    <xf numFmtId="195" fontId="7" fillId="0" borderId="1" xfId="793" applyNumberFormat="true" applyFont="true" applyFill="true" applyBorder="true" applyAlignment="true">
      <alignment horizontal="right" vertical="center" wrapText="true"/>
    </xf>
    <xf numFmtId="49" fontId="4" fillId="0" borderId="1" xfId="491" applyNumberFormat="true" applyFont="true" applyFill="true" applyBorder="true" applyAlignment="true">
      <alignment horizontal="left" vertical="center" wrapText="true"/>
    </xf>
    <xf numFmtId="195" fontId="4" fillId="0" borderId="1" xfId="793" applyNumberFormat="true" applyFont="true" applyFill="true" applyBorder="true" applyAlignment="true">
      <alignment horizontal="right" vertical="center" wrapText="true"/>
    </xf>
    <xf numFmtId="195" fontId="4" fillId="0" borderId="1" xfId="215" applyNumberFormat="true" applyFont="true" applyFill="true" applyBorder="true" applyAlignment="true">
      <alignment horizontal="right" vertical="center" wrapText="true"/>
    </xf>
    <xf numFmtId="49" fontId="7" fillId="0" borderId="1" xfId="491" applyNumberFormat="true" applyFont="true" applyFill="true" applyBorder="true" applyAlignment="true">
      <alignment horizontal="distributed" vertical="center" wrapText="true"/>
    </xf>
    <xf numFmtId="195" fontId="6" fillId="0" borderId="1" xfId="249" applyNumberFormat="true" applyFont="true" applyFill="true" applyBorder="true" applyAlignment="true" applyProtection="true">
      <alignment horizontal="right" vertical="center" wrapText="true"/>
    </xf>
    <xf numFmtId="195" fontId="4" fillId="0" borderId="1" xfId="1002" applyNumberFormat="true" applyFont="true" applyFill="true" applyBorder="true" applyAlignment="true" applyProtection="true">
      <alignment horizontal="right" vertical="center" wrapText="true"/>
    </xf>
    <xf numFmtId="195" fontId="9" fillId="0" borderId="1" xfId="934" applyNumberFormat="true" applyFont="true" applyFill="true" applyBorder="true" applyAlignment="true">
      <alignment horizontal="right" vertical="center" wrapText="true"/>
    </xf>
    <xf numFmtId="195" fontId="6" fillId="0" borderId="1" xfId="1229" applyNumberFormat="true" applyFont="true" applyFill="true" applyBorder="true" applyAlignment="true">
      <alignment horizontal="right" vertical="center" wrapText="true"/>
    </xf>
    <xf numFmtId="195" fontId="1" fillId="0" borderId="0" xfId="613" applyNumberFormat="true" applyFill="true" applyAlignment="true"/>
    <xf numFmtId="198" fontId="3" fillId="0" borderId="0" xfId="429" applyNumberFormat="true" applyFont="true" applyFill="true" applyBorder="true" applyAlignment="true">
      <alignment horizontal="right" vertical="center"/>
    </xf>
    <xf numFmtId="198" fontId="6" fillId="0" borderId="0" xfId="429" applyNumberFormat="true" applyFont="true" applyFill="true" applyAlignment="true">
      <alignment horizontal="center" vertical="center" wrapText="true"/>
    </xf>
    <xf numFmtId="194" fontId="7" fillId="0" borderId="1" xfId="784" applyNumberFormat="true" applyFont="true" applyFill="true" applyBorder="true" applyAlignment="true">
      <alignment vertical="center" wrapText="true"/>
    </xf>
    <xf numFmtId="194" fontId="4" fillId="0" borderId="1" xfId="784" applyNumberFormat="true" applyFont="true" applyFill="true" applyBorder="true" applyAlignment="true">
      <alignment vertical="center" wrapText="true"/>
    </xf>
    <xf numFmtId="0" fontId="0" fillId="0" borderId="0" xfId="0" applyFill="true" applyAlignment="true"/>
    <xf numFmtId="0" fontId="10" fillId="0" borderId="0" xfId="613" applyFont="true" applyFill="true" applyAlignment="true"/>
    <xf numFmtId="195" fontId="6" fillId="0" borderId="1" xfId="999" applyNumberFormat="true" applyFont="true" applyFill="true" applyBorder="true" applyAlignment="true" applyProtection="true">
      <alignment horizontal="right" vertical="center"/>
    </xf>
    <xf numFmtId="195" fontId="7" fillId="0" borderId="1" xfId="630" applyNumberFormat="true" applyFont="true" applyFill="true" applyBorder="true" applyAlignment="true">
      <alignment horizontal="right" vertical="center" wrapText="true"/>
    </xf>
    <xf numFmtId="195" fontId="3" fillId="0" borderId="1" xfId="999" applyNumberFormat="true" applyFont="true" applyFill="true" applyBorder="true" applyAlignment="true" applyProtection="true">
      <alignment horizontal="right" vertical="center"/>
    </xf>
    <xf numFmtId="195" fontId="4" fillId="0" borderId="1" xfId="630" applyNumberFormat="true" applyFont="true" applyFill="true" applyBorder="true" applyAlignment="true">
      <alignment horizontal="right" vertical="center" wrapText="true"/>
    </xf>
    <xf numFmtId="3" fontId="4" fillId="0" borderId="1" xfId="0" applyNumberFormat="true" applyFont="true" applyFill="true" applyBorder="true" applyAlignment="true">
      <alignment horizontal="right" vertical="center" wrapText="true"/>
    </xf>
    <xf numFmtId="195" fontId="7" fillId="0" borderId="1" xfId="837" applyNumberFormat="true" applyFont="true" applyFill="true" applyBorder="true" applyAlignment="true">
      <alignment horizontal="right" vertical="center" wrapText="true"/>
    </xf>
    <xf numFmtId="195" fontId="4" fillId="0" borderId="1" xfId="837" applyNumberFormat="true" applyFont="true" applyFill="true" applyBorder="true" applyAlignment="true">
      <alignment horizontal="right" vertical="center" wrapText="true"/>
    </xf>
    <xf numFmtId="195" fontId="4" fillId="0" borderId="1" xfId="0" applyNumberFormat="true" applyFont="true" applyFill="true" applyBorder="true" applyAlignment="true">
      <alignment horizontal="right" vertical="center" wrapText="true"/>
    </xf>
    <xf numFmtId="198" fontId="7" fillId="0" borderId="1" xfId="0" applyNumberFormat="true" applyFont="true" applyFill="true" applyBorder="true" applyAlignment="true">
      <alignment horizontal="right" vertical="center" wrapText="true"/>
    </xf>
    <xf numFmtId="179" fontId="4" fillId="0" borderId="1" xfId="0" applyNumberFormat="true" applyFont="true" applyFill="true" applyBorder="true" applyAlignment="true">
      <alignment horizontal="right" vertical="center" wrapText="true"/>
    </xf>
    <xf numFmtId="195" fontId="11" fillId="0" borderId="1" xfId="630" applyNumberFormat="true" applyFont="true" applyFill="true" applyBorder="true" applyAlignment="true">
      <alignment horizontal="right" vertical="center" wrapText="true"/>
    </xf>
    <xf numFmtId="195" fontId="12" fillId="0" borderId="1" xfId="630" applyNumberFormat="true" applyFont="true" applyFill="true" applyBorder="true" applyAlignment="true">
      <alignment horizontal="right" vertical="center" wrapText="true"/>
    </xf>
    <xf numFmtId="198" fontId="11" fillId="0" borderId="1" xfId="837" applyNumberFormat="true" applyFont="true" applyFill="true" applyBorder="true" applyAlignment="true">
      <alignment horizontal="right" vertical="center" wrapText="true"/>
    </xf>
    <xf numFmtId="198" fontId="7" fillId="0" borderId="1" xfId="837" applyNumberFormat="true" applyFont="true" applyFill="true" applyBorder="true" applyAlignment="true">
      <alignment horizontal="right" vertical="center" wrapText="true"/>
    </xf>
    <xf numFmtId="195" fontId="12" fillId="0" borderId="1" xfId="837" applyNumberFormat="true" applyFont="true" applyFill="true" applyBorder="true" applyAlignment="true">
      <alignment horizontal="right" vertical="center" wrapText="true"/>
    </xf>
    <xf numFmtId="195" fontId="11" fillId="0" borderId="1" xfId="837" applyNumberFormat="true" applyFont="true" applyFill="true" applyBorder="true" applyAlignment="true">
      <alignment horizontal="right" vertical="center" wrapText="true"/>
    </xf>
    <xf numFmtId="0" fontId="13" fillId="0" borderId="0" xfId="0" applyNumberFormat="true" applyFont="true" applyFill="true" applyAlignment="true" applyProtection="true">
      <alignment horizontal="left" vertical="top" wrapText="true"/>
    </xf>
    <xf numFmtId="49" fontId="6" fillId="0" borderId="1" xfId="0" applyNumberFormat="true" applyFont="true" applyFill="true" applyBorder="true" applyAlignment="true" applyProtection="true">
      <alignment vertical="center" wrapText="true"/>
    </xf>
    <xf numFmtId="195" fontId="7" fillId="0" borderId="1" xfId="0" applyNumberFormat="true" applyFont="true" applyBorder="true" applyAlignment="true">
      <alignment horizontal="right" vertical="center" wrapText="true"/>
    </xf>
    <xf numFmtId="0" fontId="3" fillId="0" borderId="1" xfId="613" applyNumberFormat="true" applyFont="true" applyFill="true" applyBorder="true" applyAlignment="true">
      <alignment horizontal="left" vertical="center" wrapText="true"/>
    </xf>
    <xf numFmtId="195" fontId="4" fillId="0" borderId="1" xfId="0" applyNumberFormat="true" applyFont="true" applyBorder="true" applyAlignment="true">
      <alignment horizontal="right" vertical="center" wrapText="true"/>
    </xf>
    <xf numFmtId="195" fontId="3" fillId="0" borderId="1" xfId="0" applyNumberFormat="true" applyFont="true" applyFill="true" applyBorder="true" applyAlignment="true" applyProtection="true">
      <alignment horizontal="right" vertical="center" wrapText="true"/>
      <protection locked="false"/>
    </xf>
    <xf numFmtId="195" fontId="3" fillId="0" borderId="1" xfId="429" applyNumberFormat="true" applyFont="true" applyBorder="true" applyAlignment="true">
      <alignment horizontal="right" vertical="center" wrapText="true"/>
    </xf>
    <xf numFmtId="195" fontId="1" fillId="0" borderId="1" xfId="613" applyNumberFormat="true" applyFill="true" applyBorder="true" applyAlignment="true">
      <alignment horizontal="right" vertical="center" wrapText="true"/>
    </xf>
    <xf numFmtId="0" fontId="3" fillId="0" borderId="1" xfId="613" applyNumberFormat="true" applyFont="true" applyFill="true" applyBorder="true" applyAlignment="true">
      <alignment horizontal="left" vertical="center"/>
    </xf>
    <xf numFmtId="195" fontId="3" fillId="2" borderId="1" xfId="0" applyNumberFormat="true" applyFont="true" applyFill="true" applyBorder="true" applyAlignment="true" applyProtection="true">
      <alignment horizontal="right" vertical="center" wrapText="true"/>
      <protection locked="false"/>
    </xf>
    <xf numFmtId="0" fontId="7" fillId="0" borderId="1" xfId="0" applyFont="true" applyFill="true" applyBorder="true" applyAlignment="true">
      <alignment horizontal="distributed" vertical="center" wrapText="true"/>
    </xf>
    <xf numFmtId="0" fontId="6" fillId="0" borderId="1" xfId="707" applyFont="true" applyFill="true" applyBorder="true" applyAlignment="true">
      <alignment horizontal="left" vertical="center" wrapText="true"/>
    </xf>
    <xf numFmtId="0" fontId="3" fillId="0" borderId="1" xfId="378" applyNumberFormat="true" applyFont="true" applyFill="true" applyBorder="true" applyAlignment="true">
      <alignment horizontal="left" vertical="center" wrapText="true" indent="1"/>
    </xf>
    <xf numFmtId="195" fontId="4" fillId="0" borderId="1" xfId="0" applyNumberFormat="true" applyFont="true" applyFill="true" applyBorder="true" applyAlignment="true">
      <alignment horizontal="right" vertical="center" wrapText="true" shrinkToFit="true"/>
    </xf>
    <xf numFmtId="195" fontId="3" fillId="0" borderId="1" xfId="429" applyNumberFormat="true" applyFont="true" applyFill="true" applyBorder="true" applyAlignment="true">
      <alignment horizontal="right" vertical="center" wrapText="true"/>
    </xf>
    <xf numFmtId="0" fontId="6" fillId="0" borderId="1" xfId="378" applyNumberFormat="true" applyFont="true" applyFill="true" applyBorder="true" applyAlignment="true">
      <alignment horizontal="left" vertical="center" wrapText="true"/>
    </xf>
    <xf numFmtId="41" fontId="1" fillId="0" borderId="0" xfId="613" applyNumberFormat="true" applyFill="true" applyAlignment="true"/>
    <xf numFmtId="194" fontId="6" fillId="0" borderId="1" xfId="784" applyNumberFormat="true" applyFont="true" applyFill="true" applyBorder="true" applyAlignment="true" applyProtection="true">
      <alignment horizontal="right" vertical="center" wrapText="true"/>
    </xf>
    <xf numFmtId="0" fontId="14" fillId="2" borderId="0" xfId="750" applyFont="true" applyFill="true">
      <alignment vertical="center"/>
    </xf>
    <xf numFmtId="194" fontId="4" fillId="0" borderId="1" xfId="784" applyNumberFormat="true" applyFont="true" applyBorder="true" applyAlignment="true">
      <alignment horizontal="right" vertical="center" wrapText="true"/>
    </xf>
    <xf numFmtId="194" fontId="4" fillId="0" borderId="1" xfId="784" applyNumberFormat="true" applyFont="true" applyFill="true" applyBorder="true" applyAlignment="true" applyProtection="true">
      <alignment horizontal="right" vertical="center" wrapText="true"/>
    </xf>
    <xf numFmtId="194" fontId="7" fillId="0" borderId="1" xfId="784" applyNumberFormat="true" applyFont="true" applyBorder="true" applyAlignment="true">
      <alignment horizontal="right" vertical="center" wrapText="true"/>
    </xf>
    <xf numFmtId="194" fontId="4" fillId="0" borderId="1" xfId="784" applyNumberFormat="true" applyFont="true" applyFill="true" applyBorder="true" applyAlignment="true">
      <alignment horizontal="right" vertical="center" wrapText="true"/>
    </xf>
    <xf numFmtId="0" fontId="14" fillId="0" borderId="0" xfId="750" applyFont="true" applyFill="true">
      <alignment vertical="center"/>
    </xf>
    <xf numFmtId="194" fontId="7" fillId="0" borderId="1" xfId="784" applyNumberFormat="true" applyFont="true" applyFill="true" applyBorder="true" applyAlignment="true">
      <alignment horizontal="right" vertical="center" wrapText="true"/>
    </xf>
    <xf numFmtId="0" fontId="1" fillId="0" borderId="0" xfId="613" applyFill="true" applyAlignment="true">
      <alignment wrapText="true"/>
    </xf>
    <xf numFmtId="195" fontId="6" fillId="0" borderId="1" xfId="926" applyNumberFormat="true" applyFont="true" applyFill="true" applyBorder="true" applyAlignment="true">
      <alignment horizontal="right" vertical="center" wrapText="true"/>
    </xf>
    <xf numFmtId="195" fontId="6" fillId="0" borderId="1" xfId="1054" applyNumberFormat="true" applyFont="true" applyFill="true" applyBorder="true" applyAlignment="true">
      <alignment horizontal="right" vertical="center" wrapText="true"/>
    </xf>
    <xf numFmtId="0" fontId="3" fillId="0" borderId="1" xfId="378" applyNumberFormat="true" applyFont="true" applyFill="true" applyBorder="true" applyAlignment="true">
      <alignment horizontal="left" vertical="center" wrapText="true"/>
    </xf>
    <xf numFmtId="195" fontId="3" fillId="0" borderId="1" xfId="926" applyNumberFormat="true" applyFont="true" applyFill="true" applyBorder="true" applyAlignment="true">
      <alignment horizontal="right" vertical="center" wrapText="true"/>
    </xf>
    <xf numFmtId="195" fontId="3" fillId="0" borderId="1" xfId="1054" applyNumberFormat="true" applyFont="true" applyFill="true" applyBorder="true" applyAlignment="true">
      <alignment horizontal="right" vertical="center" wrapText="true"/>
    </xf>
    <xf numFmtId="195" fontId="15" fillId="0" borderId="1" xfId="0" applyNumberFormat="true" applyFont="true" applyFill="true" applyBorder="true" applyAlignment="true">
      <alignment horizontal="right" vertical="center" wrapText="true"/>
    </xf>
    <xf numFmtId="195" fontId="3" fillId="0" borderId="1" xfId="0" applyNumberFormat="true" applyFont="true" applyFill="true" applyBorder="true" applyAlignment="true" applyProtection="true">
      <alignment horizontal="right" vertical="center" wrapText="true"/>
    </xf>
    <xf numFmtId="49" fontId="3" fillId="0" borderId="1" xfId="0" applyNumberFormat="true" applyFont="true" applyFill="true" applyBorder="true" applyAlignment="true" applyProtection="true">
      <alignment vertical="center" wrapText="true"/>
    </xf>
    <xf numFmtId="195" fontId="3" fillId="0" borderId="1" xfId="502" applyNumberFormat="true" applyFont="true" applyFill="true" applyBorder="true" applyAlignment="true">
      <alignment horizontal="right" vertical="center" wrapText="true"/>
    </xf>
    <xf numFmtId="49" fontId="6" fillId="0" borderId="1" xfId="0" applyNumberFormat="true" applyFont="true" applyFill="true" applyBorder="true" applyAlignment="true" applyProtection="true">
      <alignment horizontal="left" vertical="center" wrapText="true"/>
    </xf>
    <xf numFmtId="195" fontId="6" fillId="0" borderId="1" xfId="793" applyNumberFormat="true" applyFont="true" applyFill="true" applyBorder="true" applyAlignment="true" applyProtection="true">
      <alignment horizontal="right" vertical="center" wrapText="true"/>
    </xf>
    <xf numFmtId="0" fontId="1" fillId="0" borderId="0" xfId="429" applyFill="true" applyProtection="true">
      <alignment vertical="center"/>
    </xf>
    <xf numFmtId="0" fontId="10" fillId="0" borderId="0" xfId="429" applyFont="true" applyFill="true" applyAlignment="true" applyProtection="true">
      <alignment horizontal="center" vertical="center"/>
    </xf>
    <xf numFmtId="0" fontId="10" fillId="0" borderId="0" xfId="429" applyFont="true" applyFill="true" applyProtection="true">
      <alignment vertical="center"/>
    </xf>
    <xf numFmtId="0" fontId="1" fillId="0" borderId="0" xfId="429" applyProtection="true">
      <alignment vertical="center"/>
    </xf>
    <xf numFmtId="0" fontId="10" fillId="2" borderId="0" xfId="429" applyFont="true" applyFill="true" applyProtection="true">
      <alignment vertical="center"/>
    </xf>
    <xf numFmtId="0" fontId="10" fillId="0" borderId="0" xfId="429" applyFont="true" applyProtection="true">
      <alignment vertical="center"/>
    </xf>
    <xf numFmtId="0" fontId="1" fillId="2" borderId="0" xfId="429" applyFill="true" applyProtection="true">
      <alignment vertical="center"/>
    </xf>
    <xf numFmtId="0" fontId="16" fillId="2" borderId="0" xfId="429" applyFont="true" applyFill="true" applyProtection="true">
      <alignment vertical="center"/>
    </xf>
    <xf numFmtId="198" fontId="1" fillId="0" borderId="0" xfId="429" applyNumberFormat="true" applyFill="true" applyProtection="true">
      <alignment vertical="center"/>
    </xf>
    <xf numFmtId="195" fontId="0" fillId="0" borderId="0" xfId="0" applyNumberFormat="true" applyFill="true" applyAlignment="true" applyProtection="true"/>
    <xf numFmtId="0" fontId="2" fillId="0" borderId="0" xfId="429" applyFont="true" applyFill="true" applyAlignment="true" applyProtection="true">
      <alignment horizontal="center" vertical="center"/>
    </xf>
    <xf numFmtId="0" fontId="1" fillId="0" borderId="0" xfId="429" applyFont="true" applyFill="true" applyProtection="true">
      <alignment vertical="center"/>
    </xf>
    <xf numFmtId="0" fontId="3" fillId="0" borderId="0" xfId="429" applyFont="true" applyFill="true" applyBorder="true" applyAlignment="true" applyProtection="true">
      <alignment horizontal="left" vertical="center"/>
    </xf>
    <xf numFmtId="0" fontId="5" fillId="0" borderId="0" xfId="429" applyFont="true" applyFill="true" applyBorder="true" applyProtection="true">
      <alignment vertical="center"/>
    </xf>
    <xf numFmtId="198" fontId="6" fillId="0" borderId="2" xfId="429" applyNumberFormat="true" applyFont="true" applyFill="true" applyBorder="true" applyAlignment="true" applyProtection="true">
      <alignment horizontal="center" vertical="center" wrapText="true"/>
    </xf>
    <xf numFmtId="0" fontId="6" fillId="0" borderId="1" xfId="429" applyFont="true" applyFill="true" applyBorder="true" applyAlignment="true" applyProtection="true">
      <alignment horizontal="center" vertical="center" wrapText="true"/>
    </xf>
    <xf numFmtId="198" fontId="6" fillId="0" borderId="1" xfId="429" applyNumberFormat="true" applyFont="true" applyFill="true" applyBorder="true" applyAlignment="true" applyProtection="true">
      <alignment horizontal="center" vertical="center" wrapText="true"/>
    </xf>
    <xf numFmtId="198" fontId="6" fillId="0" borderId="3" xfId="429" applyNumberFormat="true" applyFont="true" applyFill="true" applyBorder="true" applyAlignment="true" applyProtection="true">
      <alignment horizontal="center" vertical="center" wrapText="true"/>
    </xf>
    <xf numFmtId="0" fontId="7" fillId="0" borderId="4" xfId="176" applyNumberFormat="true" applyFont="true" applyFill="true" applyBorder="true" applyAlignment="true" applyProtection="true">
      <alignment horizontal="left" vertical="center"/>
    </xf>
    <xf numFmtId="0" fontId="6" fillId="0" borderId="1" xfId="0" applyFont="true" applyFill="true" applyBorder="true" applyAlignment="true" applyProtection="true">
      <alignment vertical="center" wrapText="true"/>
    </xf>
    <xf numFmtId="3" fontId="6" fillId="0" borderId="1" xfId="0" applyNumberFormat="true" applyFont="true" applyFill="true" applyBorder="true" applyAlignment="true" applyProtection="true">
      <alignment horizontal="right" vertical="center"/>
    </xf>
    <xf numFmtId="0" fontId="4" fillId="0" borderId="4" xfId="176" applyNumberFormat="true" applyFont="true" applyFill="true" applyBorder="true" applyAlignment="true" applyProtection="true">
      <alignment horizontal="left" vertical="center"/>
    </xf>
    <xf numFmtId="0" fontId="3" fillId="0" borderId="1" xfId="0" applyFont="true" applyFill="true" applyBorder="true" applyAlignment="true" applyProtection="true">
      <alignment vertical="center" wrapText="true"/>
    </xf>
    <xf numFmtId="3" fontId="3" fillId="0" borderId="1" xfId="0" applyNumberFormat="true" applyFont="true" applyFill="true" applyBorder="true" applyAlignment="true" applyProtection="true">
      <alignment horizontal="right" vertical="center"/>
    </xf>
    <xf numFmtId="0" fontId="4" fillId="0" borderId="1" xfId="0" applyFont="true" applyFill="true" applyBorder="true" applyAlignment="true" applyProtection="true">
      <alignment vertical="center" wrapText="true"/>
    </xf>
    <xf numFmtId="0" fontId="4" fillId="4" borderId="4" xfId="176" applyNumberFormat="true" applyFont="true" applyFill="true" applyBorder="true" applyAlignment="true" applyProtection="true">
      <alignment horizontal="left" vertical="center"/>
    </xf>
    <xf numFmtId="0" fontId="4" fillId="0" borderId="1" xfId="0" applyFont="true" applyBorder="true" applyAlignment="true" applyProtection="true">
      <alignment vertical="center" wrapText="true"/>
    </xf>
    <xf numFmtId="3" fontId="3" fillId="2" borderId="1" xfId="0" applyNumberFormat="true" applyFont="true" applyFill="true" applyBorder="true" applyAlignment="true" applyProtection="true">
      <alignment horizontal="right" vertical="center"/>
    </xf>
    <xf numFmtId="0" fontId="4" fillId="0" borderId="1" xfId="0" applyFont="true" applyBorder="true" applyAlignment="true" applyProtection="true">
      <alignment horizontal="left" vertical="center" wrapText="true"/>
    </xf>
    <xf numFmtId="0" fontId="3" fillId="2" borderId="1" xfId="0" applyFont="true" applyFill="true" applyBorder="true" applyAlignment="true" applyProtection="true">
      <alignment vertical="center" wrapText="true"/>
    </xf>
    <xf numFmtId="0" fontId="7" fillId="0" borderId="1" xfId="0" applyFont="true" applyFill="true" applyBorder="true" applyAlignment="true" applyProtection="true">
      <alignment vertical="center" wrapText="true"/>
    </xf>
    <xf numFmtId="0" fontId="3" fillId="0" borderId="0" xfId="429" applyFont="true" applyFill="true" applyProtection="true">
      <alignment vertical="center"/>
    </xf>
    <xf numFmtId="198" fontId="3" fillId="0" borderId="0" xfId="429" applyNumberFormat="true" applyFont="true" applyFill="true" applyBorder="true" applyAlignment="true" applyProtection="true">
      <alignment horizontal="right" vertical="center"/>
    </xf>
    <xf numFmtId="0" fontId="10" fillId="0" borderId="0" xfId="429" applyFont="true" applyFill="true" applyAlignment="true" applyProtection="true">
      <alignment horizontal="center" vertical="center" wrapText="true"/>
    </xf>
    <xf numFmtId="194" fontId="6" fillId="0" borderId="1" xfId="784" applyNumberFormat="true" applyFont="true" applyFill="true" applyBorder="true" applyAlignment="true" applyProtection="true">
      <alignment horizontal="right" vertical="center" wrapText="true"/>
      <protection locked="false"/>
    </xf>
    <xf numFmtId="0" fontId="14" fillId="0" borderId="0" xfId="750" applyFont="true" applyFill="true" applyAlignment="true" applyProtection="true">
      <alignment horizontal="center" vertical="center"/>
    </xf>
    <xf numFmtId="3" fontId="6" fillId="2" borderId="1" xfId="0" applyNumberFormat="true" applyFont="true" applyFill="true" applyBorder="true" applyAlignment="true" applyProtection="true">
      <alignment horizontal="right" vertical="center"/>
    </xf>
    <xf numFmtId="194" fontId="6" fillId="2" borderId="1" xfId="784" applyNumberFormat="true" applyFont="true" applyFill="true" applyBorder="true" applyAlignment="true" applyProtection="true">
      <alignment horizontal="right" vertical="center" wrapText="true"/>
      <protection locked="false"/>
    </xf>
    <xf numFmtId="0" fontId="14" fillId="2" borderId="0" xfId="750" applyFont="true" applyFill="true" applyAlignment="true" applyProtection="true">
      <alignment horizontal="center" vertical="center"/>
    </xf>
    <xf numFmtId="0" fontId="10" fillId="2" borderId="0" xfId="429" applyFont="true" applyFill="true" applyAlignment="true" applyProtection="true">
      <alignment horizontal="center" vertical="center"/>
    </xf>
    <xf numFmtId="49" fontId="4" fillId="2" borderId="1" xfId="176" applyNumberFormat="true" applyFont="true" applyFill="true" applyBorder="true" applyAlignment="true" applyProtection="true">
      <alignment vertical="center" wrapText="true"/>
    </xf>
    <xf numFmtId="49" fontId="7" fillId="0" borderId="1" xfId="176" applyNumberFormat="true" applyFont="true" applyFill="true" applyBorder="true" applyAlignment="true" applyProtection="true">
      <alignment vertical="center" wrapText="true"/>
    </xf>
    <xf numFmtId="49" fontId="4" fillId="0" borderId="1" xfId="176" applyNumberFormat="true" applyFont="true" applyFill="true" applyBorder="true" applyAlignment="true" applyProtection="true">
      <alignment vertical="center" wrapText="true"/>
    </xf>
    <xf numFmtId="49" fontId="4" fillId="0" borderId="4" xfId="176" applyNumberFormat="true" applyFont="true" applyFill="true" applyBorder="true" applyAlignment="true" applyProtection="true">
      <alignment horizontal="left" vertical="center"/>
    </xf>
    <xf numFmtId="0" fontId="6" fillId="0" borderId="1" xfId="429" applyFont="true" applyFill="true" applyBorder="true" applyAlignment="true" applyProtection="true">
      <alignment horizontal="distributed" vertical="center" wrapText="true" indent="1"/>
    </xf>
    <xf numFmtId="49" fontId="7" fillId="0" borderId="4" xfId="176" applyNumberFormat="true" applyFont="true" applyFill="true" applyBorder="true" applyAlignment="true" applyProtection="true">
      <alignment horizontal="left" vertical="center"/>
    </xf>
    <xf numFmtId="0" fontId="6" fillId="0" borderId="1" xfId="429" applyFont="true" applyFill="true" applyBorder="true" applyAlignment="true" applyProtection="true">
      <alignment horizontal="left" vertical="center" wrapText="true"/>
    </xf>
    <xf numFmtId="0" fontId="3" fillId="0" borderId="1" xfId="429" applyFont="true" applyFill="true" applyBorder="true" applyAlignment="true" applyProtection="true">
      <alignment horizontal="left" vertical="center" wrapText="true"/>
    </xf>
    <xf numFmtId="3" fontId="3" fillId="0" borderId="1" xfId="0" applyNumberFormat="true" applyFont="true" applyFill="true" applyBorder="true" applyAlignment="true" applyProtection="true">
      <alignment horizontal="right" vertical="center"/>
      <protection locked="false"/>
    </xf>
    <xf numFmtId="49" fontId="17" fillId="0" borderId="4" xfId="176" applyNumberFormat="true" applyFont="true" applyBorder="true" applyAlignment="true" applyProtection="true">
      <alignment horizontal="left" vertical="center"/>
    </xf>
    <xf numFmtId="0" fontId="17" fillId="2" borderId="1" xfId="429" applyFont="true" applyFill="true" applyBorder="true" applyAlignment="true" applyProtection="true">
      <alignment horizontal="left" vertical="center" wrapText="true"/>
    </xf>
    <xf numFmtId="3" fontId="17" fillId="2" borderId="1" xfId="0" applyNumberFormat="true" applyFont="true" applyFill="true" applyBorder="true" applyAlignment="true" applyProtection="true">
      <alignment horizontal="right" vertical="center"/>
    </xf>
    <xf numFmtId="0" fontId="6" fillId="0" borderId="1" xfId="750" applyFont="true" applyFill="true" applyBorder="true" applyAlignment="true" applyProtection="true">
      <alignment horizontal="left" vertical="center" wrapText="true"/>
    </xf>
    <xf numFmtId="3" fontId="6" fillId="0" borderId="1" xfId="0" applyNumberFormat="true" applyFont="true" applyFill="true" applyBorder="true" applyAlignment="true" applyProtection="true">
      <alignment horizontal="right" vertical="center"/>
      <protection locked="false"/>
    </xf>
    <xf numFmtId="3" fontId="9" fillId="2" borderId="1" xfId="0" applyNumberFormat="true" applyFont="true" applyFill="true" applyBorder="true" applyAlignment="true" applyProtection="true">
      <alignment horizontal="right" vertical="center"/>
    </xf>
    <xf numFmtId="0" fontId="18" fillId="2" borderId="0" xfId="750" applyFont="true" applyFill="true" applyAlignment="true" applyProtection="true">
      <alignment horizontal="center" vertical="center"/>
    </xf>
    <xf numFmtId="0" fontId="1" fillId="0" borderId="0" xfId="429" applyFont="true" applyFill="true" applyAlignment="true">
      <alignment vertical="center"/>
    </xf>
    <xf numFmtId="0" fontId="19" fillId="0" borderId="0" xfId="429" applyFont="true" applyFill="true" applyAlignment="true">
      <alignment vertical="center"/>
    </xf>
    <xf numFmtId="0" fontId="10" fillId="0" borderId="0" xfId="429" applyFont="true" applyFill="true" applyAlignment="true">
      <alignment horizontal="center" vertical="center"/>
    </xf>
    <xf numFmtId="198" fontId="1" fillId="0" borderId="0" xfId="429" applyNumberFormat="true" applyFont="true" applyFill="true" applyAlignment="true">
      <alignment vertical="center"/>
    </xf>
    <xf numFmtId="0" fontId="3" fillId="0" borderId="0" xfId="429" applyFont="true" applyFill="true" applyAlignment="true">
      <alignment vertical="center"/>
    </xf>
    <xf numFmtId="0" fontId="5" fillId="0" borderId="0" xfId="429" applyFont="true" applyFill="true" applyAlignment="true">
      <alignment vertical="center"/>
    </xf>
    <xf numFmtId="0" fontId="6" fillId="0" borderId="1" xfId="429" applyFont="true" applyFill="true" applyBorder="true" applyAlignment="true">
      <alignment horizontal="center" vertical="center"/>
    </xf>
    <xf numFmtId="0" fontId="6" fillId="0" borderId="1" xfId="429" applyFont="true" applyFill="true" applyBorder="true" applyAlignment="true">
      <alignment horizontal="distributed" vertical="center" wrapText="true" indent="3"/>
    </xf>
    <xf numFmtId="0" fontId="4" fillId="0" borderId="5" xfId="0" applyFont="true" applyFill="true" applyBorder="true" applyAlignment="true" applyProtection="true">
      <alignment horizontal="left" vertical="center"/>
    </xf>
    <xf numFmtId="49" fontId="7" fillId="0" borderId="1" xfId="0" applyNumberFormat="true" applyFont="true" applyFill="true" applyBorder="true" applyAlignment="true" applyProtection="true">
      <alignment horizontal="left" vertical="center" wrapText="true"/>
    </xf>
    <xf numFmtId="3" fontId="7" fillId="0" borderId="1" xfId="0" applyNumberFormat="true" applyFont="true" applyFill="true" applyBorder="true" applyAlignment="true" applyProtection="true">
      <alignment horizontal="right" vertical="center"/>
      <protection locked="false"/>
    </xf>
    <xf numFmtId="49" fontId="4" fillId="0" borderId="1" xfId="0" applyNumberFormat="true" applyFont="true" applyFill="true" applyBorder="true" applyAlignment="true" applyProtection="true">
      <alignment horizontal="left" vertical="center" wrapText="true"/>
    </xf>
    <xf numFmtId="3" fontId="4" fillId="0" borderId="1" xfId="0" applyNumberFormat="true" applyFont="true" applyFill="true" applyBorder="true" applyAlignment="true" applyProtection="true">
      <alignment horizontal="right" vertical="center"/>
      <protection locked="false"/>
    </xf>
    <xf numFmtId="0" fontId="3" fillId="0" borderId="5" xfId="0" applyFont="true" applyFill="true" applyBorder="true" applyAlignment="true" applyProtection="true">
      <alignment vertical="center"/>
    </xf>
    <xf numFmtId="49" fontId="20" fillId="0" borderId="5" xfId="0" applyNumberFormat="true" applyFont="true" applyFill="true" applyBorder="true" applyAlignment="true" applyProtection="true">
      <alignment horizontal="distributed" vertical="center"/>
    </xf>
    <xf numFmtId="49" fontId="20" fillId="0" borderId="1" xfId="0" applyNumberFormat="true" applyFont="true" applyFill="true" applyBorder="true" applyAlignment="true" applyProtection="true">
      <alignment horizontal="distributed" vertical="center" wrapText="true"/>
    </xf>
    <xf numFmtId="0" fontId="6" fillId="0" borderId="4" xfId="429" applyFont="true" applyFill="true" applyBorder="true" applyAlignment="true">
      <alignment horizontal="left" vertical="center"/>
    </xf>
    <xf numFmtId="0" fontId="6" fillId="0" borderId="1" xfId="750" applyFont="true" applyFill="true" applyBorder="true" applyAlignment="true">
      <alignment horizontal="left" vertical="center"/>
    </xf>
    <xf numFmtId="0" fontId="6" fillId="0" borderId="4" xfId="429" applyFont="true" applyFill="true" applyBorder="true" applyAlignment="true" applyProtection="true">
      <alignment horizontal="left" vertical="center"/>
    </xf>
    <xf numFmtId="0" fontId="6" fillId="0" borderId="1" xfId="750" applyFont="true" applyFill="true" applyBorder="true" applyAlignment="true" applyProtection="true">
      <alignment horizontal="left" vertical="center"/>
    </xf>
    <xf numFmtId="0" fontId="3" fillId="0" borderId="4" xfId="429" applyFont="true" applyFill="true" applyBorder="true" applyAlignment="true" applyProtection="true">
      <alignment horizontal="left" vertical="center"/>
    </xf>
    <xf numFmtId="0" fontId="3" fillId="0" borderId="1" xfId="429" applyFont="true" applyFill="true" applyBorder="true" applyAlignment="true" applyProtection="true">
      <alignment horizontal="left" vertical="center"/>
    </xf>
    <xf numFmtId="0" fontId="3" fillId="0" borderId="4" xfId="429" applyFont="true" applyFill="true" applyBorder="true" applyAlignment="true">
      <alignment horizontal="left" vertical="center"/>
    </xf>
    <xf numFmtId="0" fontId="3" fillId="0" borderId="1" xfId="429" applyFont="true" applyFill="true" applyBorder="true" applyAlignment="true">
      <alignment horizontal="left" vertical="center"/>
    </xf>
    <xf numFmtId="0" fontId="3" fillId="0" borderId="4" xfId="429" applyFont="true" applyFill="true" applyBorder="true" applyAlignment="true">
      <alignment vertical="center"/>
    </xf>
    <xf numFmtId="0" fontId="6" fillId="0" borderId="1" xfId="429" applyFont="true" applyFill="true" applyBorder="true" applyAlignment="true">
      <alignment horizontal="distributed" vertical="center" indent="1"/>
    </xf>
    <xf numFmtId="3" fontId="1" fillId="0" borderId="0" xfId="429" applyNumberFormat="true" applyFont="true" applyFill="true" applyAlignment="true">
      <alignment vertical="center"/>
    </xf>
    <xf numFmtId="198" fontId="3" fillId="0" borderId="0" xfId="429" applyNumberFormat="true" applyFont="true" applyFill="true" applyAlignment="true">
      <alignment horizontal="right" vertical="center"/>
    </xf>
    <xf numFmtId="0" fontId="21" fillId="0" borderId="0" xfId="233" applyFont="true" applyFill="true" applyAlignment="true">
      <alignment vertical="center" wrapText="true"/>
    </xf>
    <xf numFmtId="0" fontId="19" fillId="0" borderId="0" xfId="750" applyFont="true" applyFill="true" applyAlignment="true">
      <alignment vertical="center"/>
    </xf>
    <xf numFmtId="0" fontId="22" fillId="0" borderId="0" xfId="0" applyFont="true" applyAlignment="true"/>
    <xf numFmtId="0" fontId="22" fillId="0" borderId="0" xfId="0" applyFont="true" applyFill="true" applyAlignment="true"/>
    <xf numFmtId="0" fontId="19" fillId="0" borderId="0" xfId="0" applyFont="true" applyFill="true" applyAlignment="true"/>
    <xf numFmtId="0" fontId="23" fillId="0" borderId="0" xfId="597" applyNumberFormat="true" applyFont="true" applyFill="true" applyBorder="true" applyAlignment="true">
      <alignment horizontal="center" vertical="center" wrapText="true"/>
    </xf>
    <xf numFmtId="0" fontId="10" fillId="0" borderId="6" xfId="597" applyNumberFormat="true" applyFont="true" applyFill="true" applyBorder="true" applyAlignment="true">
      <alignment vertical="center"/>
    </xf>
    <xf numFmtId="0" fontId="19" fillId="0" borderId="6" xfId="597" applyNumberFormat="true" applyFont="true" applyFill="true" applyBorder="true" applyAlignment="true">
      <alignment vertical="center"/>
    </xf>
    <xf numFmtId="0" fontId="14" fillId="0" borderId="7" xfId="597" applyNumberFormat="true" applyFont="true" applyFill="true" applyBorder="true" applyAlignment="true">
      <alignment horizontal="center" vertical="center" wrapText="true"/>
    </xf>
    <xf numFmtId="49" fontId="14" fillId="0" borderId="1" xfId="597" applyNumberFormat="true" applyFont="true" applyFill="true" applyBorder="true" applyAlignment="true">
      <alignment horizontal="center" vertical="center" wrapText="true"/>
    </xf>
    <xf numFmtId="0" fontId="14" fillId="0" borderId="1" xfId="597" applyNumberFormat="true" applyFont="true" applyFill="true" applyBorder="true" applyAlignment="true">
      <alignment horizontal="center" vertical="center" wrapText="true"/>
    </xf>
    <xf numFmtId="0" fontId="14" fillId="0" borderId="8" xfId="597" applyNumberFormat="true" applyFont="true" applyFill="true" applyBorder="true" applyAlignment="true">
      <alignment horizontal="center" vertical="center" wrapText="true"/>
    </xf>
    <xf numFmtId="0" fontId="14" fillId="0" borderId="1" xfId="597" applyNumberFormat="true" applyFont="true" applyFill="true" applyBorder="true" applyAlignment="true">
      <alignment vertical="center" wrapText="true"/>
    </xf>
    <xf numFmtId="0" fontId="10" fillId="0" borderId="1" xfId="597" applyNumberFormat="true" applyFont="true" applyFill="true" applyBorder="true" applyAlignment="true">
      <alignment horizontal="center" vertical="center" wrapText="true"/>
    </xf>
    <xf numFmtId="0" fontId="24" fillId="0" borderId="1" xfId="597" applyNumberFormat="true" applyFont="true" applyFill="true" applyBorder="true" applyAlignment="true">
      <alignment vertical="center"/>
    </xf>
    <xf numFmtId="49" fontId="24" fillId="0" borderId="1" xfId="597" applyNumberFormat="true" applyFont="true" applyFill="true" applyBorder="true" applyAlignment="true">
      <alignment vertical="center"/>
    </xf>
    <xf numFmtId="0" fontId="25" fillId="0" borderId="4" xfId="597" applyNumberFormat="true" applyFont="true" applyFill="true" applyBorder="true" applyAlignment="true">
      <alignment horizontal="center" vertical="center" wrapText="true"/>
    </xf>
    <xf numFmtId="0" fontId="25" fillId="0" borderId="9" xfId="597" applyNumberFormat="true" applyFont="true" applyFill="true" applyBorder="true" applyAlignment="true">
      <alignment horizontal="center" vertical="center" wrapText="true"/>
    </xf>
    <xf numFmtId="177" fontId="26" fillId="0" borderId="1" xfId="0" applyNumberFormat="true" applyFont="true" applyFill="true" applyBorder="true" applyAlignment="true">
      <alignment vertical="center"/>
    </xf>
    <xf numFmtId="177" fontId="27" fillId="0" borderId="1" xfId="597" applyNumberFormat="true" applyFont="true" applyFill="true" applyBorder="true" applyAlignment="true">
      <alignment vertical="center"/>
    </xf>
    <xf numFmtId="0" fontId="26" fillId="0" borderId="1" xfId="0" applyFont="true" applyFill="true" applyBorder="true" applyAlignment="true">
      <alignment horizontal="left" vertical="center"/>
    </xf>
    <xf numFmtId="0" fontId="26" fillId="0" borderId="1" xfId="0" applyFont="true" applyFill="true" applyBorder="true" applyAlignment="true">
      <alignment horizontal="left" vertical="center" wrapText="true"/>
    </xf>
    <xf numFmtId="177" fontId="26" fillId="0" borderId="1" xfId="597" applyNumberFormat="true" applyFont="true" applyFill="true" applyBorder="true" applyAlignment="true">
      <alignment vertical="center" wrapText="true"/>
    </xf>
    <xf numFmtId="177" fontId="19" fillId="0" borderId="1" xfId="597" applyNumberFormat="true" applyFont="true" applyFill="true" applyBorder="true" applyAlignment="true">
      <alignment vertical="center"/>
    </xf>
    <xf numFmtId="177" fontId="13" fillId="0" borderId="1" xfId="597" applyNumberFormat="true" applyFont="true" applyFill="true" applyBorder="true" applyAlignment="true">
      <alignment vertical="center"/>
    </xf>
    <xf numFmtId="177" fontId="19" fillId="0" borderId="1" xfId="597" applyNumberFormat="true" applyFont="true" applyFill="true" applyBorder="true" applyAlignment="true">
      <alignment vertical="center" wrapText="true"/>
    </xf>
    <xf numFmtId="177" fontId="26" fillId="0" borderId="1" xfId="597" applyNumberFormat="true" applyFont="true" applyFill="true" applyBorder="true" applyAlignment="true">
      <alignment horizontal="left" vertical="center" wrapText="true"/>
    </xf>
    <xf numFmtId="0" fontId="10" fillId="0" borderId="0" xfId="597" applyNumberFormat="true" applyFont="true" applyFill="true" applyBorder="true" applyAlignment="true">
      <alignment horizontal="center" vertical="center" wrapText="true"/>
    </xf>
    <xf numFmtId="0" fontId="10" fillId="0" borderId="0" xfId="597" applyNumberFormat="true" applyFont="true" applyFill="true" applyBorder="true" applyAlignment="true">
      <alignment horizontal="right" vertical="center"/>
    </xf>
    <xf numFmtId="0" fontId="28" fillId="0" borderId="0" xfId="597" applyNumberFormat="true" applyFont="true" applyFill="true" applyBorder="true" applyAlignment="true">
      <alignment vertical="center" wrapText="true"/>
    </xf>
    <xf numFmtId="0" fontId="10" fillId="0" borderId="1" xfId="597" applyNumberFormat="true" applyFont="true" applyFill="true" applyBorder="true" applyAlignment="true">
      <alignment vertical="center" wrapText="true"/>
    </xf>
    <xf numFmtId="195" fontId="10" fillId="0" borderId="1" xfId="597" applyNumberFormat="true" applyFont="true" applyFill="true" applyBorder="true" applyAlignment="true">
      <alignment vertical="center" wrapText="true"/>
    </xf>
    <xf numFmtId="0" fontId="28" fillId="0" borderId="1" xfId="597" applyNumberFormat="true" applyFont="true" applyFill="true" applyBorder="true" applyAlignment="true">
      <alignment vertical="center" wrapText="true"/>
    </xf>
    <xf numFmtId="0" fontId="29" fillId="0" borderId="8" xfId="597" applyNumberFormat="true" applyFont="true" applyFill="true" applyBorder="true" applyAlignment="true">
      <alignment vertical="center" wrapText="true"/>
    </xf>
    <xf numFmtId="176" fontId="26" fillId="0" borderId="1" xfId="0" applyNumberFormat="true" applyFont="true" applyFill="true" applyBorder="true" applyAlignment="true">
      <alignment horizontal="right" vertical="center"/>
    </xf>
    <xf numFmtId="0" fontId="27" fillId="0" borderId="1" xfId="597" applyNumberFormat="true" applyFont="true" applyFill="true" applyBorder="true" applyAlignment="true">
      <alignment vertical="center" wrapText="true"/>
    </xf>
    <xf numFmtId="49" fontId="30" fillId="0" borderId="1" xfId="498" applyNumberFormat="true" applyFont="true" applyFill="true" applyBorder="true" applyAlignment="true">
      <alignment horizontal="center" vertical="center" wrapText="true"/>
    </xf>
    <xf numFmtId="3" fontId="30" fillId="0" borderId="1" xfId="0" applyNumberFormat="true" applyFont="true" applyFill="true" applyBorder="true" applyAlignment="true" applyProtection="true">
      <alignment horizontal="right" vertical="center"/>
    </xf>
    <xf numFmtId="0" fontId="27" fillId="0" borderId="7" xfId="597" applyNumberFormat="true" applyFont="true" applyFill="true" applyBorder="true" applyAlignment="true">
      <alignment horizontal="left" vertical="center" wrapText="true"/>
    </xf>
    <xf numFmtId="0" fontId="27" fillId="0" borderId="8" xfId="597" applyNumberFormat="true" applyFont="true" applyFill="true" applyBorder="true" applyAlignment="true">
      <alignment horizontal="left" vertical="center" wrapText="true"/>
    </xf>
    <xf numFmtId="0" fontId="26" fillId="0" borderId="1" xfId="0" applyFont="true" applyFill="true" applyBorder="true" applyAlignment="true">
      <alignment horizontal="center" vertical="center"/>
    </xf>
    <xf numFmtId="0" fontId="26" fillId="0" borderId="1" xfId="0" applyFont="true" applyFill="true" applyBorder="true" applyAlignment="true">
      <alignment horizontal="right" vertical="center"/>
    </xf>
    <xf numFmtId="195" fontId="1" fillId="0" borderId="1" xfId="597" applyNumberFormat="true" applyFont="true" applyFill="true" applyBorder="true" applyAlignment="true">
      <alignment vertical="center" wrapText="true"/>
    </xf>
    <xf numFmtId="0" fontId="0" fillId="0" borderId="0" xfId="797" applyFont="true" applyFill="true" applyAlignment="true">
      <alignment vertical="center"/>
    </xf>
    <xf numFmtId="0" fontId="22" fillId="0" borderId="0" xfId="797" applyFont="true" applyFill="true" applyAlignment="true">
      <alignment vertical="center"/>
    </xf>
    <xf numFmtId="0" fontId="0" fillId="0" borderId="0" xfId="797" applyFont="true" applyFill="true" applyAlignment="true">
      <alignment vertical="center" wrapText="true"/>
    </xf>
    <xf numFmtId="0" fontId="31" fillId="0" borderId="0" xfId="797" applyFont="true" applyFill="true" applyAlignment="true">
      <alignment vertical="center"/>
    </xf>
    <xf numFmtId="0" fontId="31" fillId="0" borderId="0" xfId="797" applyFont="true" applyFill="true" applyAlignment="true" applyProtection="true">
      <alignment vertical="center"/>
      <protection locked="false"/>
    </xf>
    <xf numFmtId="0" fontId="31" fillId="0" borderId="0" xfId="797" applyFont="true" applyFill="true" applyAlignment="true" applyProtection="true">
      <alignment horizontal="center" vertical="center"/>
      <protection locked="false"/>
    </xf>
    <xf numFmtId="0" fontId="19" fillId="0" borderId="0" xfId="797" applyFont="true" applyFill="true" applyAlignment="true">
      <alignment vertical="center"/>
    </xf>
    <xf numFmtId="0" fontId="3" fillId="0" borderId="0" xfId="797" applyFont="true" applyFill="true" applyAlignment="true">
      <alignment vertical="center" wrapText="true"/>
    </xf>
    <xf numFmtId="0" fontId="14" fillId="0" borderId="0" xfId="797" applyFont="true" applyFill="true" applyAlignment="true">
      <alignment vertical="center"/>
    </xf>
    <xf numFmtId="0" fontId="6" fillId="0" borderId="4" xfId="797" applyFont="true" applyFill="true" applyBorder="true" applyAlignment="true">
      <alignment vertical="center"/>
    </xf>
    <xf numFmtId="0" fontId="6" fillId="0" borderId="1" xfId="163" applyNumberFormat="true" applyFont="true" applyFill="true" applyBorder="true" applyAlignment="true" applyProtection="true">
      <alignment horizontal="center" vertical="center" wrapText="true"/>
      <protection locked="false"/>
    </xf>
    <xf numFmtId="0" fontId="32" fillId="0" borderId="1" xfId="163" applyNumberFormat="true" applyFont="true" applyFill="true" applyBorder="true" applyAlignment="true" applyProtection="true">
      <alignment horizontal="center" vertical="center" wrapText="true"/>
      <protection locked="false"/>
    </xf>
    <xf numFmtId="49" fontId="6" fillId="0" borderId="4" xfId="0" applyNumberFormat="true" applyFont="true" applyFill="true" applyBorder="true" applyAlignment="true" applyProtection="true">
      <alignment horizontal="left" vertical="center" wrapText="true"/>
    </xf>
    <xf numFmtId="49" fontId="6" fillId="0" borderId="1" xfId="0" applyNumberFormat="true" applyFont="true" applyFill="true" applyBorder="true" applyAlignment="true" applyProtection="true">
      <alignment horizontal="left" vertical="center"/>
    </xf>
    <xf numFmtId="49" fontId="3" fillId="0" borderId="4" xfId="0" applyNumberFormat="true" applyFont="true" applyFill="true" applyBorder="true" applyAlignment="true" applyProtection="true">
      <alignment horizontal="left" vertical="center" wrapText="true"/>
    </xf>
    <xf numFmtId="49" fontId="3" fillId="0" borderId="1" xfId="0" applyNumberFormat="true" applyFont="true" applyFill="true" applyBorder="true" applyAlignment="true" applyProtection="true">
      <alignment horizontal="left" vertical="center"/>
    </xf>
    <xf numFmtId="49" fontId="3" fillId="0" borderId="4" xfId="0" applyNumberFormat="true" applyFont="true" applyFill="true" applyBorder="true" applyAlignment="true" applyProtection="true">
      <alignment vertical="center" wrapText="true"/>
    </xf>
    <xf numFmtId="49" fontId="3" fillId="0" borderId="1" xfId="0" applyNumberFormat="true" applyFont="true" applyFill="true" applyBorder="true" applyAlignment="true" applyProtection="true">
      <alignment vertical="center"/>
    </xf>
    <xf numFmtId="49" fontId="3" fillId="0" borderId="5" xfId="0" applyNumberFormat="true" applyFont="true" applyFill="true" applyBorder="true" applyAlignment="true" applyProtection="true">
      <alignment vertical="center" wrapText="true"/>
    </xf>
    <xf numFmtId="49" fontId="3" fillId="0" borderId="5" xfId="0" applyNumberFormat="true" applyFont="true" applyFill="true" applyBorder="true" applyAlignment="true" applyProtection="true">
      <alignment horizontal="left" vertical="center" wrapText="true"/>
    </xf>
    <xf numFmtId="49" fontId="6" fillId="0" borderId="5" xfId="0" applyNumberFormat="true" applyFont="true" applyFill="true" applyBorder="true" applyAlignment="true" applyProtection="true">
      <alignment horizontal="left" vertical="center" wrapText="true"/>
    </xf>
    <xf numFmtId="0" fontId="19" fillId="0" borderId="1" xfId="797" applyFont="true" applyFill="true" applyBorder="true" applyAlignment="true">
      <alignment vertical="center"/>
    </xf>
    <xf numFmtId="49" fontId="15" fillId="0" borderId="0" xfId="997" applyNumberFormat="true" applyFont="true" applyFill="true" applyBorder="true" applyAlignment="true" applyProtection="true"/>
    <xf numFmtId="0" fontId="6" fillId="0" borderId="1" xfId="163" applyNumberFormat="true" applyFont="true" applyFill="true" applyBorder="true" applyAlignment="true" applyProtection="true">
      <alignment horizontal="center" vertical="center"/>
      <protection locked="false"/>
    </xf>
    <xf numFmtId="198" fontId="6" fillId="0" borderId="1" xfId="163" applyNumberFormat="true" applyFont="true" applyFill="true" applyBorder="true" applyAlignment="true" applyProtection="true">
      <alignment horizontal="right" vertical="center"/>
      <protection locked="false"/>
    </xf>
    <xf numFmtId="0" fontId="19" fillId="0" borderId="0" xfId="797" applyFont="true" applyFill="true" applyAlignment="true">
      <alignment vertical="center" wrapText="true"/>
    </xf>
    <xf numFmtId="0" fontId="33" fillId="0" borderId="0" xfId="797" applyFont="true" applyFill="true" applyAlignment="true">
      <alignment vertical="center" wrapText="true"/>
    </xf>
    <xf numFmtId="0" fontId="0" fillId="0" borderId="0" xfId="797" applyFont="true" applyFill="true" applyAlignment="true" applyProtection="true">
      <alignment vertical="center"/>
      <protection locked="false"/>
    </xf>
    <xf numFmtId="0" fontId="0" fillId="0" borderId="0" xfId="0" applyFill="true" applyAlignment="true" applyProtection="true"/>
    <xf numFmtId="0" fontId="22" fillId="0" borderId="0" xfId="0" applyFont="true" applyFill="true" applyAlignment="true" applyProtection="true"/>
    <xf numFmtId="0" fontId="0" fillId="4" borderId="0" xfId="0" applyFill="true" applyAlignment="true" applyProtection="true"/>
    <xf numFmtId="0" fontId="1" fillId="0" borderId="0" xfId="429" applyFont="true" applyFill="true" applyAlignment="true" applyProtection="true">
      <alignment vertical="center"/>
    </xf>
    <xf numFmtId="198" fontId="1" fillId="0" borderId="0" xfId="429" applyNumberFormat="true" applyFont="true" applyFill="true" applyAlignment="true" applyProtection="true">
      <alignment vertical="center"/>
    </xf>
    <xf numFmtId="0" fontId="0" fillId="0" borderId="0" xfId="0" applyFont="true" applyFill="true" applyAlignment="true" applyProtection="true"/>
    <xf numFmtId="0" fontId="3" fillId="0" borderId="0" xfId="429" applyFont="true" applyFill="true" applyAlignment="true" applyProtection="true">
      <alignment vertical="center"/>
    </xf>
    <xf numFmtId="198" fontId="3" fillId="0" borderId="0" xfId="429" applyNumberFormat="true" applyFont="true" applyFill="true" applyAlignment="true" applyProtection="true">
      <alignment vertical="center"/>
    </xf>
    <xf numFmtId="195" fontId="6" fillId="0" borderId="2" xfId="613" applyNumberFormat="true" applyFont="true" applyFill="true" applyBorder="true" applyAlignment="true" applyProtection="true">
      <alignment horizontal="center" vertical="center" wrapText="true"/>
    </xf>
    <xf numFmtId="0" fontId="7" fillId="0" borderId="5" xfId="0" applyFont="true" applyFill="true" applyBorder="true" applyAlignment="true" applyProtection="true">
      <alignment horizontal="left" vertical="center"/>
    </xf>
    <xf numFmtId="3" fontId="7" fillId="0" borderId="1" xfId="0" applyNumberFormat="true" applyFont="true" applyFill="true" applyBorder="true" applyAlignment="true" applyProtection="true">
      <alignment horizontal="right" vertical="center"/>
    </xf>
    <xf numFmtId="0" fontId="4" fillId="5" borderId="5" xfId="0" applyFont="true" applyFill="true" applyBorder="true" applyAlignment="true" applyProtection="true">
      <alignment horizontal="left" vertical="center"/>
    </xf>
    <xf numFmtId="49" fontId="4" fillId="5" borderId="1" xfId="0" applyNumberFormat="true" applyFont="true" applyFill="true" applyBorder="true" applyAlignment="true" applyProtection="true">
      <alignment horizontal="left" vertical="center" wrapText="true"/>
    </xf>
    <xf numFmtId="3" fontId="7" fillId="5" borderId="1" xfId="0" applyNumberFormat="true" applyFont="true" applyFill="true" applyBorder="true" applyAlignment="true" applyProtection="true">
      <alignment horizontal="right" vertical="center"/>
    </xf>
    <xf numFmtId="0" fontId="3" fillId="0" borderId="5" xfId="0" applyFont="true" applyFill="true" applyBorder="true" applyAlignment="true" applyProtection="true">
      <alignment horizontal="left" vertical="center"/>
      <protection locked="false"/>
    </xf>
    <xf numFmtId="0" fontId="4" fillId="0" borderId="0" xfId="0" applyFont="true" applyFill="true" applyAlignment="true" applyProtection="true"/>
    <xf numFmtId="0" fontId="4" fillId="0" borderId="0" xfId="0" applyFont="true" applyFill="true" applyAlignment="true" applyProtection="true">
      <alignment vertical="center"/>
    </xf>
    <xf numFmtId="194" fontId="3" fillId="0" borderId="9" xfId="784" applyNumberFormat="true" applyFont="true" applyFill="true" applyBorder="true" applyAlignment="true" applyProtection="true">
      <alignment horizontal="right" vertical="center" wrapText="true"/>
    </xf>
    <xf numFmtId="0" fontId="19" fillId="0" borderId="0" xfId="750" applyFont="true" applyFill="true" applyAlignment="true" applyProtection="true">
      <alignment horizontal="center" vertical="center"/>
    </xf>
    <xf numFmtId="0" fontId="34" fillId="0" borderId="0" xfId="429" applyFont="true" applyFill="true" applyAlignment="true" applyProtection="true">
      <alignment horizontal="center" vertical="center" wrapText="true"/>
    </xf>
    <xf numFmtId="49" fontId="3" fillId="0" borderId="1" xfId="0" applyNumberFormat="true" applyFont="true" applyFill="true" applyBorder="true" applyAlignment="true" applyProtection="true">
      <alignment horizontal="left" vertical="center" wrapText="true"/>
    </xf>
    <xf numFmtId="0" fontId="4" fillId="4" borderId="5" xfId="0" applyFont="true" applyFill="true" applyBorder="true" applyAlignment="true" applyProtection="true">
      <alignment horizontal="left" vertical="center"/>
      <protection locked="false"/>
    </xf>
    <xf numFmtId="0" fontId="3" fillId="4" borderId="10" xfId="0" applyNumberFormat="true" applyFont="true" applyFill="true" applyBorder="true" applyAlignment="true" applyProtection="true">
      <alignment horizontal="left" vertical="center"/>
    </xf>
    <xf numFmtId="49" fontId="3" fillId="2" borderId="1" xfId="0" applyNumberFormat="true" applyFont="true" applyFill="true" applyBorder="true" applyAlignment="true" applyProtection="true">
      <alignment vertical="center" wrapText="true"/>
    </xf>
    <xf numFmtId="49" fontId="3" fillId="0" borderId="1" xfId="0" applyNumberFormat="true" applyFont="true" applyBorder="true" applyAlignment="true" applyProtection="true">
      <alignment vertical="center" wrapText="true"/>
    </xf>
    <xf numFmtId="0" fontId="4" fillId="4" borderId="5" xfId="0" applyFont="true" applyFill="true" applyBorder="true" applyAlignment="true" applyProtection="true">
      <alignment horizontal="left" vertical="center"/>
    </xf>
    <xf numFmtId="49" fontId="4" fillId="5" borderId="5" xfId="0" applyNumberFormat="true" applyFont="true" applyFill="true" applyBorder="true" applyAlignment="true" applyProtection="true">
      <alignment horizontal="left" vertical="center" wrapText="true"/>
    </xf>
    <xf numFmtId="49" fontId="3" fillId="5" borderId="1" xfId="0" applyNumberFormat="true" applyFont="true" applyFill="true" applyBorder="true" applyAlignment="true" applyProtection="true">
      <alignment horizontal="left" vertical="center" wrapText="true"/>
    </xf>
    <xf numFmtId="49" fontId="17" fillId="5" borderId="5" xfId="0" applyNumberFormat="true" applyFont="true" applyFill="true" applyBorder="true" applyAlignment="true" applyProtection="true">
      <alignment horizontal="left" vertical="center" wrapText="true"/>
    </xf>
    <xf numFmtId="0" fontId="35" fillId="5" borderId="5" xfId="0" applyFont="true" applyFill="true" applyBorder="true" applyAlignment="true" applyProtection="true">
      <alignment horizontal="left" vertical="center"/>
    </xf>
    <xf numFmtId="0" fontId="35" fillId="0" borderId="5" xfId="0" applyFont="true" applyFill="true" applyBorder="true" applyAlignment="true" applyProtection="true">
      <alignment horizontal="left" vertical="center"/>
    </xf>
    <xf numFmtId="49" fontId="4" fillId="0" borderId="5" xfId="0" applyNumberFormat="true" applyFont="true" applyFill="true" applyBorder="true" applyAlignment="true" applyProtection="true">
      <alignment vertical="center" wrapText="true"/>
    </xf>
    <xf numFmtId="49" fontId="4" fillId="0" borderId="5" xfId="0" applyNumberFormat="true" applyFont="true" applyFill="true" applyBorder="true" applyAlignment="true" applyProtection="true">
      <alignment horizontal="left" vertical="center" wrapText="true"/>
    </xf>
    <xf numFmtId="49" fontId="4" fillId="5" borderId="1" xfId="0" applyNumberFormat="true" applyFont="true" applyFill="true" applyBorder="true" applyAlignment="true" applyProtection="true">
      <alignment horizontal="left" vertical="center"/>
    </xf>
    <xf numFmtId="49" fontId="4" fillId="4" borderId="5" xfId="0" applyNumberFormat="true" applyFont="true" applyFill="true" applyBorder="true" applyAlignment="true" applyProtection="true">
      <alignment horizontal="left" vertical="center" wrapText="true"/>
      <protection locked="false"/>
    </xf>
    <xf numFmtId="49" fontId="4" fillId="5" borderId="5" xfId="0" applyNumberFormat="true" applyFont="true" applyFill="true" applyBorder="true" applyAlignment="true" applyProtection="true">
      <alignment horizontal="left" vertical="center" wrapText="true"/>
      <protection locked="false"/>
    </xf>
    <xf numFmtId="49" fontId="4" fillId="0" borderId="5" xfId="0" applyNumberFormat="true" applyFont="true" applyFill="true" applyBorder="true" applyAlignment="true" applyProtection="true">
      <alignment horizontal="left" vertical="center" wrapText="true"/>
      <protection locked="false"/>
    </xf>
    <xf numFmtId="49" fontId="17" fillId="0" borderId="5" xfId="0" applyNumberFormat="true" applyFont="true" applyFill="true" applyBorder="true" applyAlignment="true" applyProtection="true">
      <alignment horizontal="left" vertical="center" wrapText="true"/>
    </xf>
    <xf numFmtId="49" fontId="17" fillId="0" borderId="5" xfId="0" applyNumberFormat="true" applyFont="true" applyFill="true" applyBorder="true" applyAlignment="true" applyProtection="true">
      <alignment vertical="center" wrapText="true"/>
    </xf>
    <xf numFmtId="49" fontId="4" fillId="0" borderId="1" xfId="0" applyNumberFormat="true" applyFont="true" applyFill="true" applyBorder="true" applyAlignment="true" applyProtection="true">
      <alignment vertical="center" wrapText="true"/>
    </xf>
    <xf numFmtId="49" fontId="4" fillId="0" borderId="1" xfId="0" applyNumberFormat="true" applyFont="true" applyFill="true" applyBorder="true" applyAlignment="true" applyProtection="true">
      <alignment horizontal="left" vertical="center"/>
    </xf>
    <xf numFmtId="49" fontId="4" fillId="5" borderId="1" xfId="0" applyNumberFormat="true" applyFont="true" applyFill="true" applyBorder="true" applyAlignment="true" applyProtection="true">
      <alignment horizontal="left" vertical="center"/>
      <protection locked="false"/>
    </xf>
    <xf numFmtId="0" fontId="4" fillId="0" borderId="5" xfId="0" applyFont="true" applyFill="true" applyBorder="true" applyAlignment="true" applyProtection="true">
      <alignment horizontal="left" vertical="center"/>
      <protection locked="false"/>
    </xf>
    <xf numFmtId="49" fontId="4" fillId="0" borderId="1" xfId="0" applyNumberFormat="true" applyFont="true" applyFill="true" applyBorder="true" applyAlignment="true" applyProtection="true">
      <alignment horizontal="left" vertical="center"/>
      <protection locked="false"/>
    </xf>
    <xf numFmtId="49" fontId="3" fillId="4" borderId="5" xfId="0" applyNumberFormat="true" applyFont="true" applyFill="true" applyBorder="true" applyAlignment="true" applyProtection="true">
      <alignment horizontal="left" vertical="center" wrapText="true"/>
      <protection locked="false"/>
    </xf>
    <xf numFmtId="49" fontId="4" fillId="5" borderId="1" xfId="0" applyNumberFormat="true" applyFont="true" applyFill="true" applyBorder="true" applyAlignment="true" applyProtection="true">
      <alignment horizontal="left" vertical="center" wrapText="true"/>
      <protection locked="false"/>
    </xf>
    <xf numFmtId="49" fontId="3" fillId="0" borderId="5" xfId="0" applyNumberFormat="true" applyFont="true" applyFill="true" applyBorder="true" applyAlignment="true" applyProtection="true">
      <alignment horizontal="left" vertical="center" wrapText="true"/>
      <protection locked="false"/>
    </xf>
    <xf numFmtId="49" fontId="4" fillId="0" borderId="1" xfId="0" applyNumberFormat="true" applyFont="true" applyFill="true" applyBorder="true" applyAlignment="true" applyProtection="true">
      <alignment horizontal="left" vertical="center" wrapText="true"/>
      <protection locked="false"/>
    </xf>
    <xf numFmtId="49" fontId="4" fillId="4" borderId="5" xfId="0" applyNumberFormat="true" applyFont="true" applyFill="true" applyBorder="true" applyAlignment="true" applyProtection="true">
      <alignment horizontal="left" vertical="center" wrapText="true"/>
    </xf>
    <xf numFmtId="49" fontId="6" fillId="0" borderId="5" xfId="0" applyNumberFormat="true" applyFont="true" applyFill="true" applyBorder="true" applyAlignment="true" applyProtection="true">
      <alignment horizontal="distributed" vertical="center"/>
    </xf>
    <xf numFmtId="49" fontId="6" fillId="0" borderId="1" xfId="0" applyNumberFormat="true" applyFont="true" applyFill="true" applyBorder="true" applyAlignment="true" applyProtection="true">
      <alignment horizontal="distributed" vertical="center" wrapText="true" indent="1"/>
    </xf>
    <xf numFmtId="0" fontId="3" fillId="0" borderId="0" xfId="429" applyFont="true" applyFill="true" applyAlignment="true" applyProtection="true">
      <alignment horizontal="left" vertical="center"/>
    </xf>
    <xf numFmtId="3" fontId="1" fillId="0" borderId="0" xfId="429" applyNumberFormat="true" applyFont="true" applyFill="true" applyAlignment="true" applyProtection="true">
      <alignment vertical="center"/>
    </xf>
    <xf numFmtId="0" fontId="6" fillId="0" borderId="0" xfId="429" applyFont="true" applyFill="true" applyAlignment="true">
      <alignment horizontal="center" vertical="center" wrapText="true"/>
    </xf>
    <xf numFmtId="0" fontId="3" fillId="0" borderId="0" xfId="429" applyFont="true" applyFill="true">
      <alignment vertical="center"/>
    </xf>
    <xf numFmtId="0" fontId="1" fillId="0" borderId="0" xfId="429" applyFill="true">
      <alignment vertical="center"/>
    </xf>
    <xf numFmtId="0" fontId="0" fillId="0" borderId="0" xfId="429" applyFont="true" applyFill="true">
      <alignment vertical="center"/>
    </xf>
    <xf numFmtId="0" fontId="36" fillId="0" borderId="0" xfId="429" applyFont="true" applyFill="true">
      <alignment vertical="center"/>
    </xf>
    <xf numFmtId="198" fontId="6" fillId="0" borderId="4" xfId="429" applyNumberFormat="true" applyFont="true" applyFill="true" applyBorder="true" applyAlignment="true">
      <alignment horizontal="center" vertical="center" wrapText="true"/>
    </xf>
    <xf numFmtId="195" fontId="3" fillId="0" borderId="1" xfId="203" applyNumberFormat="true" applyFont="true" applyFill="true" applyBorder="true" applyAlignment="true" applyProtection="true">
      <alignment vertical="center" wrapText="true"/>
    </xf>
    <xf numFmtId="195" fontId="3" fillId="0" borderId="1" xfId="793" applyNumberFormat="true" applyFont="true" applyFill="true" applyBorder="true" applyAlignment="true" applyProtection="true">
      <alignment horizontal="right" vertical="center" wrapText="true"/>
    </xf>
    <xf numFmtId="49" fontId="3" fillId="0" borderId="1" xfId="203" applyNumberFormat="true" applyFont="true" applyFill="true" applyBorder="true" applyAlignment="true" applyProtection="true">
      <alignment horizontal="left" vertical="center" wrapText="true"/>
    </xf>
    <xf numFmtId="49" fontId="6" fillId="0" borderId="1" xfId="0" applyNumberFormat="true" applyFont="true" applyFill="true" applyBorder="true" applyAlignment="true" applyProtection="true">
      <alignment horizontal="distributed" vertical="center" wrapText="true"/>
    </xf>
    <xf numFmtId="179" fontId="3" fillId="0" borderId="1" xfId="784" applyNumberFormat="true" applyFont="true" applyFill="true" applyBorder="true" applyAlignment="true" applyProtection="true">
      <alignment horizontal="right" vertical="center" wrapText="true"/>
      <protection locked="false"/>
    </xf>
    <xf numFmtId="179" fontId="6" fillId="0" borderId="1" xfId="784" applyNumberFormat="true" applyFont="true" applyFill="true" applyBorder="true" applyAlignment="true" applyProtection="true">
      <alignment horizontal="right" vertical="center" wrapText="true"/>
      <protection locked="false"/>
    </xf>
    <xf numFmtId="0" fontId="6" fillId="0" borderId="4" xfId="429" applyFont="true" applyFill="true" applyBorder="true" applyAlignment="true">
      <alignment horizontal="distributed" vertical="center"/>
    </xf>
    <xf numFmtId="0" fontId="6" fillId="0" borderId="1" xfId="429" applyFont="true" applyFill="true" applyBorder="true" applyAlignment="true">
      <alignment horizontal="distributed" vertical="center" wrapText="true" indent="2"/>
    </xf>
    <xf numFmtId="195" fontId="6" fillId="0" borderId="1" xfId="793" applyNumberFormat="true" applyFont="true" applyFill="true" applyBorder="true" applyAlignment="true">
      <alignment horizontal="right" vertical="center" wrapText="true"/>
    </xf>
    <xf numFmtId="3" fontId="1" fillId="0" borderId="0" xfId="429" applyNumberFormat="true" applyFill="true">
      <alignment vertical="center"/>
    </xf>
    <xf numFmtId="198" fontId="1" fillId="0" borderId="0" xfId="429" applyNumberFormat="true" applyFill="true" applyBorder="true" applyAlignment="true">
      <alignment horizontal="right" vertical="center"/>
    </xf>
    <xf numFmtId="0" fontId="10" fillId="0" borderId="0" xfId="429" applyFont="true" applyFill="true" applyAlignment="true">
      <alignment horizontal="left" vertical="center" wrapText="true"/>
    </xf>
    <xf numFmtId="195" fontId="3" fillId="0" borderId="1" xfId="793" applyNumberFormat="true" applyFont="true" applyFill="true" applyBorder="true" applyAlignment="true" applyProtection="true">
      <alignment horizontal="right" vertical="center" wrapText="true"/>
      <protection locked="false"/>
    </xf>
    <xf numFmtId="194" fontId="3" fillId="0" borderId="1" xfId="784" applyNumberFormat="true" applyFont="true" applyFill="true" applyBorder="true" applyAlignment="true" applyProtection="true">
      <alignment horizontal="right" vertical="center" wrapText="true"/>
      <protection locked="false"/>
    </xf>
    <xf numFmtId="0" fontId="14" fillId="0" borderId="0" xfId="429" applyFont="true" applyFill="true">
      <alignment vertical="center"/>
    </xf>
    <xf numFmtId="195" fontId="6" fillId="0" borderId="1" xfId="0" applyNumberFormat="true" applyFont="true" applyFill="true" applyBorder="true" applyAlignment="true" applyProtection="true">
      <alignment horizontal="right" vertical="center" wrapText="true"/>
      <protection locked="false"/>
    </xf>
    <xf numFmtId="195" fontId="6" fillId="0" borderId="1" xfId="793" applyNumberFormat="true" applyFont="true" applyFill="true" applyBorder="true" applyAlignment="true" applyProtection="true">
      <alignment horizontal="right" vertical="center" wrapText="true"/>
      <protection locked="false"/>
    </xf>
    <xf numFmtId="0" fontId="6" fillId="0" borderId="0" xfId="429" applyFont="true" applyFill="true" applyAlignment="true" applyProtection="true">
      <alignment horizontal="center" vertical="center" wrapText="true"/>
    </xf>
    <xf numFmtId="0" fontId="1" fillId="0" borderId="0" xfId="750" applyFill="true" applyProtection="true">
      <alignment vertical="center"/>
    </xf>
    <xf numFmtId="0" fontId="31" fillId="0" borderId="0" xfId="429" applyFont="true" applyFill="true" applyAlignment="true" applyProtection="true">
      <alignment horizontal="left" vertical="center"/>
    </xf>
    <xf numFmtId="0" fontId="36" fillId="0" borderId="0" xfId="429" applyFont="true" applyFill="true" applyProtection="true">
      <alignment vertical="center"/>
    </xf>
    <xf numFmtId="198" fontId="6" fillId="0" borderId="4" xfId="429" applyNumberFormat="true" applyFont="true" applyFill="true" applyBorder="true" applyAlignment="true" applyProtection="true">
      <alignment horizontal="center" vertical="center" wrapText="true"/>
    </xf>
    <xf numFmtId="198" fontId="10" fillId="0" borderId="1" xfId="429" applyNumberFormat="true" applyFont="true" applyFill="true" applyBorder="true" applyAlignment="true" applyProtection="true">
      <alignment horizontal="center" vertical="center" wrapText="true"/>
    </xf>
    <xf numFmtId="0" fontId="6" fillId="0" borderId="4" xfId="429" applyNumberFormat="true" applyFont="true" applyFill="true" applyBorder="true" applyAlignment="true" applyProtection="true">
      <alignment horizontal="left" vertical="center"/>
    </xf>
    <xf numFmtId="0" fontId="6" fillId="0" borderId="1" xfId="429" applyNumberFormat="true" applyFont="true" applyFill="true" applyBorder="true" applyAlignment="true" applyProtection="true">
      <alignment vertical="center" wrapText="true"/>
    </xf>
    <xf numFmtId="0" fontId="3" fillId="0" borderId="4" xfId="429" applyFont="true" applyFill="true" applyBorder="true" applyAlignment="true" applyProtection="true">
      <alignment horizontal="left" vertical="top" wrapText="true"/>
    </xf>
    <xf numFmtId="0" fontId="3" fillId="0" borderId="1" xfId="429" applyNumberFormat="true" applyFont="true" applyFill="true" applyBorder="true" applyAlignment="true" applyProtection="true">
      <alignment vertical="center" wrapText="true"/>
    </xf>
    <xf numFmtId="0" fontId="6" fillId="0" borderId="4" xfId="429" applyFont="true" applyFill="true" applyBorder="true" applyAlignment="true" applyProtection="true">
      <alignment horizontal="distributed" vertical="center"/>
    </xf>
    <xf numFmtId="3" fontId="3" fillId="0" borderId="1" xfId="0" applyNumberFormat="true" applyFont="true" applyFill="true" applyBorder="true" applyAlignment="true" applyProtection="true">
      <alignment horizontal="right" vertical="center" wrapText="true"/>
    </xf>
    <xf numFmtId="0" fontId="3" fillId="0" borderId="4" xfId="750" applyFont="true" applyFill="true" applyBorder="true" applyAlignment="true" applyProtection="true">
      <alignment horizontal="left" vertical="center"/>
    </xf>
    <xf numFmtId="0" fontId="3" fillId="0" borderId="1" xfId="750" applyFont="true" applyFill="true" applyBorder="true" applyAlignment="true" applyProtection="true">
      <alignment horizontal="left" vertical="center" wrapText="true"/>
    </xf>
    <xf numFmtId="0" fontId="14" fillId="0" borderId="4" xfId="429" applyFont="true" applyFill="true" applyBorder="true" applyAlignment="true" applyProtection="true">
      <alignment horizontal="distributed" vertical="center"/>
    </xf>
    <xf numFmtId="0" fontId="6" fillId="0" borderId="1" xfId="429" applyNumberFormat="true" applyFont="true" applyFill="true" applyBorder="true" applyAlignment="true" applyProtection="true">
      <alignment horizontal="distributed" vertical="center"/>
    </xf>
    <xf numFmtId="0" fontId="1" fillId="0" borderId="0" xfId="429" applyFont="true" applyFill="true" applyBorder="true" applyAlignment="true" applyProtection="true">
      <alignment vertical="center" wrapText="true"/>
    </xf>
    <xf numFmtId="0" fontId="1" fillId="0" borderId="0" xfId="429" applyFill="true" applyBorder="true" applyAlignment="true" applyProtection="true">
      <alignment vertical="center" wrapText="true"/>
    </xf>
    <xf numFmtId="3" fontId="1" fillId="0" borderId="0" xfId="429" applyNumberFormat="true" applyFill="true" applyProtection="true">
      <alignment vertical="center"/>
    </xf>
    <xf numFmtId="198" fontId="19" fillId="0" borderId="0" xfId="429" applyNumberFormat="true" applyFont="true" applyFill="true" applyBorder="true" applyAlignment="true" applyProtection="true">
      <alignment horizontal="right" vertical="center"/>
    </xf>
    <xf numFmtId="0" fontId="10" fillId="0" borderId="0" xfId="429" applyFont="true" applyFill="true" applyAlignment="true" applyProtection="true">
      <alignment horizontal="left" vertical="center" wrapText="true"/>
    </xf>
    <xf numFmtId="0" fontId="14" fillId="0" borderId="0" xfId="429" applyFont="true" applyFill="true" applyProtection="true">
      <alignment vertical="center"/>
    </xf>
    <xf numFmtId="179" fontId="1" fillId="0" borderId="0" xfId="429" applyNumberFormat="true" applyFill="true" applyProtection="true">
      <alignment vertical="center"/>
    </xf>
    <xf numFmtId="0" fontId="1" fillId="0" borderId="1" xfId="429" applyFill="true" applyBorder="true" applyProtection="true">
      <alignment vertical="center"/>
    </xf>
    <xf numFmtId="179" fontId="19" fillId="0" borderId="0" xfId="429" applyNumberFormat="true" applyFont="true" applyFill="true" applyBorder="true" applyAlignment="true" applyProtection="true">
      <alignment horizontal="right" vertical="center"/>
    </xf>
    <xf numFmtId="179" fontId="3" fillId="0" borderId="0" xfId="429" applyNumberFormat="true" applyFont="true" applyFill="true" applyBorder="true" applyAlignment="true" applyProtection="true">
      <alignment horizontal="right" vertical="center"/>
    </xf>
    <xf numFmtId="198" fontId="6" fillId="0" borderId="1" xfId="784" applyNumberFormat="true" applyFont="true" applyFill="true" applyBorder="true" applyAlignment="true" applyProtection="true">
      <alignment horizontal="right" vertical="center" wrapText="true"/>
      <protection locked="false"/>
    </xf>
    <xf numFmtId="0" fontId="37" fillId="0" borderId="0" xfId="596" applyFont="true" applyAlignment="true">
      <alignment vertical="center"/>
    </xf>
    <xf numFmtId="0" fontId="1" fillId="0" borderId="0" xfId="596" applyAlignment="true">
      <alignment vertical="center"/>
    </xf>
    <xf numFmtId="0" fontId="38" fillId="0" borderId="0" xfId="596" applyFont="true" applyFill="true" applyAlignment="true">
      <alignment horizontal="center" vertical="center" wrapText="true"/>
    </xf>
    <xf numFmtId="0" fontId="39" fillId="6" borderId="0" xfId="596" applyFont="true" applyFill="true" applyAlignment="true">
      <alignment horizontal="center" vertical="center"/>
    </xf>
    <xf numFmtId="0" fontId="1" fillId="6" borderId="0" xfId="596" applyFill="true" applyAlignment="true">
      <alignment vertical="center"/>
    </xf>
    <xf numFmtId="0" fontId="40" fillId="0" borderId="0" xfId="596" applyFont="true" applyAlignment="true">
      <alignment vertical="center"/>
    </xf>
    <xf numFmtId="0" fontId="37" fillId="6" borderId="0" xfId="596" applyFont="true" applyFill="true" applyAlignment="true">
      <alignment vertical="center"/>
    </xf>
    <xf numFmtId="0" fontId="0" fillId="0" borderId="0" xfId="0" applyFill="true">
      <alignment vertical="center"/>
    </xf>
    <xf numFmtId="0" fontId="41" fillId="0" borderId="0" xfId="596" applyFont="true" applyAlignment="true"/>
    <xf numFmtId="0" fontId="1" fillId="0" borderId="0" xfId="596" applyAlignment="true"/>
    <xf numFmtId="0" fontId="42" fillId="0" borderId="0" xfId="596" applyFont="true" applyAlignment="true">
      <alignment horizontal="left" vertical="center" wrapText="true"/>
    </xf>
    <xf numFmtId="0" fontId="42" fillId="0" borderId="0" xfId="596" applyFont="true" applyAlignment="true">
      <alignment vertical="center" wrapText="true"/>
    </xf>
    <xf numFmtId="0" fontId="43" fillId="0" borderId="0" xfId="596" applyFont="true" applyAlignment="true">
      <alignment horizontal="center" wrapText="true"/>
    </xf>
    <xf numFmtId="0" fontId="44" fillId="0" borderId="0" xfId="596" applyFont="true" applyAlignment="true">
      <alignment horizontal="center" vertical="center"/>
    </xf>
    <xf numFmtId="0" fontId="44" fillId="0" borderId="0" xfId="596" applyFont="true" applyAlignment="true">
      <alignment horizontal="center" vertical="top" wrapText="true"/>
    </xf>
    <xf numFmtId="0" fontId="45" fillId="0" borderId="0" xfId="596" applyFont="true" applyAlignment="true">
      <alignment horizontal="center" vertical="center"/>
    </xf>
    <xf numFmtId="0" fontId="46" fillId="0" borderId="0" xfId="596" applyFont="true" applyAlignment="true">
      <alignment horizontal="center"/>
    </xf>
    <xf numFmtId="49" fontId="46" fillId="0" borderId="0" xfId="596" applyNumberFormat="true" applyFont="true" applyAlignment="true">
      <alignment horizontal="center"/>
    </xf>
    <xf numFmtId="22" fontId="41" fillId="0" borderId="0" xfId="596" applyNumberFormat="true" applyFont="true" applyAlignment="true"/>
    <xf numFmtId="0" fontId="1" fillId="0" borderId="0" xfId="596" applyFont="true" applyAlignment="true"/>
    <xf numFmtId="0" fontId="3" fillId="0" borderId="4" xfId="429" applyFont="true" applyFill="true" applyBorder="true" applyAlignment="true" applyProtection="true" quotePrefix="true">
      <alignment horizontal="left" vertical="center"/>
    </xf>
  </cellXfs>
  <cellStyles count="1333">
    <cellStyle name="常规" xfId="0" builtinId="0"/>
    <cellStyle name="常规 5 2 2" xfId="1"/>
    <cellStyle name="百分比 2 3 3 2" xfId="2"/>
    <cellStyle name="PSHeading 2 4" xfId="3"/>
    <cellStyle name="Accent2 - 20% 2" xfId="4"/>
    <cellStyle name="Accent6 - 60% 2 2" xfId="5"/>
    <cellStyle name="Input [yellow] 4" xfId="6"/>
    <cellStyle name="常规 95" xfId="7"/>
    <cellStyle name="好 2 2 2" xfId="8"/>
    <cellStyle name="百分比 2 2" xfId="9"/>
    <cellStyle name="20% - 强调文字颜色 3 3" xfId="10"/>
    <cellStyle name="适中 2 2 2" xfId="11"/>
    <cellStyle name="汇总 4" xfId="12"/>
    <cellStyle name="输入 3 4" xfId="13"/>
    <cellStyle name="输出 3 2 2" xfId="14"/>
    <cellStyle name="常规 26 2" xfId="15"/>
    <cellStyle name="标题 8 3" xfId="16"/>
    <cellStyle name="超级链接 2" xfId="17"/>
    <cellStyle name="Accent6 4" xfId="18"/>
    <cellStyle name="Accent4 - 20% 3" xfId="19"/>
    <cellStyle name="0,0_x000d__x000a_NA_x000d__x000a_" xfId="20"/>
    <cellStyle name="编号 2" xfId="21"/>
    <cellStyle name="常规 11 3" xfId="22"/>
    <cellStyle name="60% - 强调文字颜色 1 2" xfId="23"/>
    <cellStyle name="Accent1 - 60% 2 2" xfId="24"/>
    <cellStyle name="Accent4 5" xfId="25"/>
    <cellStyle name="商品名称 3" xfId="26"/>
    <cellStyle name="_Book1_3 2" xfId="27"/>
    <cellStyle name="Accent5 4 2" xfId="28"/>
    <cellStyle name="标题 1 4 2" xfId="29"/>
    <cellStyle name="百分比 2 3 3" xfId="30"/>
    <cellStyle name="Accent2 - 20%" xfId="31"/>
    <cellStyle name="百分比 2 3 4" xfId="32"/>
    <cellStyle name="好_0502通海县 3" xfId="33"/>
    <cellStyle name="好_0605石屏县 2 2" xfId="34"/>
    <cellStyle name="_Book1_2 4" xfId="35"/>
    <cellStyle name="常规 2 11" xfId="36"/>
    <cellStyle name="超链接 3 2" xfId="37"/>
    <cellStyle name="常规 2 9 3" xfId="38"/>
    <cellStyle name="标题 4 2 4" xfId="39"/>
    <cellStyle name="Accent1 4 2" xfId="40"/>
    <cellStyle name="输入 4" xfId="41"/>
    <cellStyle name="链接单元格 2" xfId="42"/>
    <cellStyle name="_ET_STYLE_NoName_00__Book1_1 2" xfId="43"/>
    <cellStyle name="好_0605石屏县" xfId="44"/>
    <cellStyle name="标题 2 2 2 2" xfId="45"/>
    <cellStyle name="编号 3" xfId="46"/>
    <cellStyle name="百分比 2 2 3 2" xfId="47"/>
    <cellStyle name="常规 11 4" xfId="48"/>
    <cellStyle name="Date 2 2" xfId="49"/>
    <cellStyle name="编号" xfId="50"/>
    <cellStyle name="百分比 2 7 2" xfId="51"/>
    <cellStyle name="常规 2 3" xfId="52"/>
    <cellStyle name="per.style" xfId="53"/>
    <cellStyle name="_ET_STYLE_NoName_00__Book1_1 3" xfId="54"/>
    <cellStyle name="PSSpacer 2" xfId="55"/>
    <cellStyle name="Mon閠aire_!!!GO" xfId="56"/>
    <cellStyle name="常规 4 6" xfId="57"/>
    <cellStyle name="标题 1 4" xfId="58"/>
    <cellStyle name="Accent5 4" xfId="59"/>
    <cellStyle name="60% - 强调文字颜色 3 2 2 2" xfId="60"/>
    <cellStyle name="链接单元格 3 2 2" xfId="61"/>
    <cellStyle name="警告文本 7" xfId="62"/>
    <cellStyle name="超级链接" xfId="63"/>
    <cellStyle name="好_M01-1 2 2" xfId="64"/>
    <cellStyle name="20% - 强调文字颜色 3 2" xfId="65"/>
    <cellStyle name="注释 4 2 2" xfId="66"/>
    <cellStyle name="常规 3 3 5" xfId="67"/>
    <cellStyle name="链接单元格 4 2" xfId="68"/>
    <cellStyle name="常规 3 3 5 2" xfId="69"/>
    <cellStyle name="链接单元格 4 2 2" xfId="70"/>
    <cellStyle name="常规 3 3 6" xfId="71"/>
    <cellStyle name="链接单元格 4 3" xfId="72"/>
    <cellStyle name="常规 2 3 5 2" xfId="73"/>
    <cellStyle name="检查单元格 2 3" xfId="74"/>
    <cellStyle name="输出 6" xfId="75"/>
    <cellStyle name="适中 5" xfId="76"/>
    <cellStyle name="常规 2 4 5" xfId="77"/>
    <cellStyle name="计算 4 2 2" xfId="78"/>
    <cellStyle name="60% - 强调文字颜色 2 3" xfId="79"/>
    <cellStyle name="强调文字颜色 1 2 2 2" xfId="80"/>
    <cellStyle name="警告文本 4 2" xfId="81"/>
    <cellStyle name="40% - 强调文字颜色 2 2" xfId="82"/>
    <cellStyle name="常规 2 3 2 5" xfId="83"/>
    <cellStyle name="40% - 强调文字颜色 3 2 2" xfId="84"/>
    <cellStyle name="差_11大理" xfId="85"/>
    <cellStyle name="_ET_STYLE_NoName_00__Book1_1 3 2" xfId="86"/>
    <cellStyle name="Month" xfId="87"/>
    <cellStyle name="常规 6 4" xfId="88"/>
    <cellStyle name="强调文字颜色 2 2 2" xfId="89"/>
    <cellStyle name="20% - 强调文字颜色 1 2" xfId="90"/>
    <cellStyle name="计算 3 3" xfId="91"/>
    <cellStyle name="40% - 强调文字颜色 5 2" xfId="92"/>
    <cellStyle name="汇总 3 2 2 2" xfId="93"/>
    <cellStyle name="常规 10 41" xfId="94"/>
    <cellStyle name="60% - 强调文字颜色 1 3" xfId="95"/>
    <cellStyle name="标题 1 4 4" xfId="96"/>
    <cellStyle name="20% - 强调文字颜色 4 2 2" xfId="97"/>
    <cellStyle name="标题 3 7" xfId="98"/>
    <cellStyle name="标题 2 2 4" xfId="99"/>
    <cellStyle name="Header2 2 2" xfId="100"/>
    <cellStyle name="Accent1 2" xfId="101"/>
    <cellStyle name="百分比 2 9" xfId="102"/>
    <cellStyle name="常规 4 2 2" xfId="103"/>
    <cellStyle name="好 3 4" xfId="104"/>
    <cellStyle name="输出 3 4" xfId="105"/>
    <cellStyle name="常规 5 2 3 2" xfId="106"/>
    <cellStyle name="千位_ 方正PC" xfId="107"/>
    <cellStyle name="适中 2 4" xfId="108"/>
    <cellStyle name="差_0502通海县 3" xfId="109"/>
    <cellStyle name="常规 5 42 2" xfId="110"/>
    <cellStyle name="常规 18 2 2" xfId="111"/>
    <cellStyle name="Dollar (zero dec)" xfId="112"/>
    <cellStyle name="标题 1 3 4" xfId="113"/>
    <cellStyle name="常规 2 2 3 2 2" xfId="114"/>
    <cellStyle name="千位分隔 3" xfId="115"/>
    <cellStyle name="标题 5" xfId="116"/>
    <cellStyle name="好 7" xfId="117"/>
    <cellStyle name="标题 3 4 2 2" xfId="118"/>
    <cellStyle name="部门 4" xfId="119"/>
    <cellStyle name="百分比 2 3 4 2" xfId="120"/>
    <cellStyle name="常规 4 2 2 3" xfId="121"/>
    <cellStyle name="Accent6 3 2" xfId="122"/>
    <cellStyle name="Input [yellow] 3 2" xfId="123"/>
    <cellStyle name="常规 6 2" xfId="124"/>
    <cellStyle name="常规 6 4 2" xfId="125"/>
    <cellStyle name="Month 2" xfId="126"/>
    <cellStyle name="60% - 强调文字颜色 3 2 3" xfId="127"/>
    <cellStyle name="差_0605石屏县 2" xfId="128"/>
    <cellStyle name="常规 12 2" xfId="129"/>
    <cellStyle name="常规_exceltmp1 2" xfId="130"/>
    <cellStyle name="Accent5 - 40% 2" xfId="131"/>
    <cellStyle name="20% - 强调文字颜色 6 2" xfId="132"/>
    <cellStyle name="60% - 强调文字颜色 3 3" xfId="133"/>
    <cellStyle name="解释性文本 2" xfId="134"/>
    <cellStyle name="汇总 2 2" xfId="135"/>
    <cellStyle name="输入 3 2 2" xfId="136"/>
    <cellStyle name="千位分隔 9" xfId="137"/>
    <cellStyle name="Accent3 5" xfId="138"/>
    <cellStyle name="常规 2 3 2 3" xfId="139"/>
    <cellStyle name="60% - 强调文字颜色 6 2" xfId="140"/>
    <cellStyle name="Header2" xfId="141"/>
    <cellStyle name="Accent1" xfId="142"/>
    <cellStyle name="Header2 2" xfId="143"/>
    <cellStyle name="comma zerodec" xfId="144"/>
    <cellStyle name="标题 2 4 4" xfId="145"/>
    <cellStyle name="Accent1 - 20%" xfId="146"/>
    <cellStyle name="百分比 2 5" xfId="147"/>
    <cellStyle name="百分比 2 6" xfId="148"/>
    <cellStyle name="常规 4 3 2 2 2" xfId="149"/>
    <cellStyle name="Accent6 2 2" xfId="150"/>
    <cellStyle name="标题 2 2 2" xfId="151"/>
    <cellStyle name="标题 2 4" xfId="152"/>
    <cellStyle name="常规 15 3" xfId="153"/>
    <cellStyle name="标题 2 2 3" xfId="154"/>
    <cellStyle name="百分比 2 8" xfId="155"/>
    <cellStyle name="20% - 强调文字颜色 4 3" xfId="156"/>
    <cellStyle name="百分比 3 2" xfId="157"/>
    <cellStyle name="标题 1 2" xfId="158"/>
    <cellStyle name="20% - 强调文字颜色 5 3" xfId="159"/>
    <cellStyle name="百分比 4 2" xfId="160"/>
    <cellStyle name="警告文本 2" xfId="161"/>
    <cellStyle name="标题 3 2" xfId="162"/>
    <cellStyle name="常规_玉溪市2005年结算计算06.3.30 2" xfId="163"/>
    <cellStyle name="百分比 6 2" xfId="164"/>
    <cellStyle name="解释性文本 2 4" xfId="165"/>
    <cellStyle name="Accent3" xfId="166"/>
    <cellStyle name="捠壿_Region Orders (2)" xfId="167"/>
    <cellStyle name="标题1 4" xfId="168"/>
    <cellStyle name="差 4 4" xfId="169"/>
    <cellStyle name="编号 2 3" xfId="170"/>
    <cellStyle name="千位[0]_ 方正PC" xfId="171"/>
    <cellStyle name="汇总 3 2" xfId="172"/>
    <cellStyle name="千位分隔 2 3" xfId="173"/>
    <cellStyle name="标题 1 5 3" xfId="174"/>
    <cellStyle name="好_1110洱源" xfId="175"/>
    <cellStyle name="常规 8" xfId="176"/>
    <cellStyle name="标题 2 4 2" xfId="177"/>
    <cellStyle name="标题 2 3 2 2" xfId="178"/>
    <cellStyle name="好 5 3" xfId="179"/>
    <cellStyle name="超链接 2" xfId="180"/>
    <cellStyle name="标题 2 7" xfId="181"/>
    <cellStyle name="标题 2 5 2" xfId="182"/>
    <cellStyle name="标题 2 5 3" xfId="183"/>
    <cellStyle name="标题 5 3" xfId="184"/>
    <cellStyle name="常规 5 42" xfId="185"/>
    <cellStyle name="常规 18 2" xfId="186"/>
    <cellStyle name="好 6" xfId="187"/>
    <cellStyle name="标题 3 2 3" xfId="188"/>
    <cellStyle name="60% - 强调文字颜色 3 2 2" xfId="189"/>
    <cellStyle name="标题 3 3 4" xfId="190"/>
    <cellStyle name="标题 3 4" xfId="191"/>
    <cellStyle name="日期 2 2 2" xfId="192"/>
    <cellStyle name="no dec 2" xfId="193"/>
    <cellStyle name="常规 2 3 3 4" xfId="194"/>
    <cellStyle name="_ET_STYLE_NoName_00__Book1_1" xfId="195"/>
    <cellStyle name="常规 11" xfId="196"/>
    <cellStyle name="标题 3 5" xfId="197"/>
    <cellStyle name="常规 2 6 2 2" xfId="198"/>
    <cellStyle name="常规 11 2" xfId="199"/>
    <cellStyle name="标题 3 5 2" xfId="200"/>
    <cellStyle name="常规 2 6 2 2 2" xfId="201"/>
    <cellStyle name="常规 12" xfId="202"/>
    <cellStyle name="常规_exceltmp1" xfId="203"/>
    <cellStyle name="标题 3 6" xfId="204"/>
    <cellStyle name="常规 19 3" xfId="205"/>
    <cellStyle name="标题 6 4" xfId="206"/>
    <cellStyle name="输入 2" xfId="207"/>
    <cellStyle name="标题 4 2 2" xfId="208"/>
    <cellStyle name="Accent5 - 20% 2" xfId="209"/>
    <cellStyle name="40% - 强调文字颜色 6 2 2" xfId="210"/>
    <cellStyle name="千位分隔 3 2" xfId="211"/>
    <cellStyle name="标题 4 2 2 2" xfId="212"/>
    <cellStyle name="输入 2 2" xfId="213"/>
    <cellStyle name="千位分隔 3 2 2" xfId="214"/>
    <cellStyle name="常规 430" xfId="215"/>
    <cellStyle name="千位分隔 3 3" xfId="216"/>
    <cellStyle name="Accent5 7" xfId="217"/>
    <cellStyle name="40% - 强调文字颜色 6 3" xfId="218"/>
    <cellStyle name="标题 1 7" xfId="219"/>
    <cellStyle name="千位分隔 4" xfId="220"/>
    <cellStyle name="千位分隔 4 2" xfId="221"/>
    <cellStyle name="标题 4 3 3" xfId="222"/>
    <cellStyle name="标题 4 4 2" xfId="223"/>
    <cellStyle name="常规 2 2 6" xfId="224"/>
    <cellStyle name="千位分隔 5 2" xfId="225"/>
    <cellStyle name="标题 4 4 4" xfId="226"/>
    <cellStyle name="标题 4 5" xfId="227"/>
    <cellStyle name="常规 2 6 3 2" xfId="228"/>
    <cellStyle name="标题 5 2 2" xfId="229"/>
    <cellStyle name="好 3" xfId="230"/>
    <cellStyle name="标题 7" xfId="231"/>
    <cellStyle name="60% - 强调文字颜色 2 2" xfId="232"/>
    <cellStyle name="常规_2004年基金预算(二稿)" xfId="233"/>
    <cellStyle name="标题 7 2 2" xfId="234"/>
    <cellStyle name="Accent6 - 60%" xfId="235"/>
    <cellStyle name="标题 8" xfId="236"/>
    <cellStyle name="标题 8 2" xfId="237"/>
    <cellStyle name="标题 9" xfId="238"/>
    <cellStyle name="常规 2 2 2 2 2 2" xfId="239"/>
    <cellStyle name="好_0605石屏 3" xfId="240"/>
    <cellStyle name="标题 4 3 2 2" xfId="241"/>
    <cellStyle name="标题1 3" xfId="242"/>
    <cellStyle name="差 4 3" xfId="243"/>
    <cellStyle name="检查单元格 4 4" xfId="244"/>
    <cellStyle name="好 4 2" xfId="245"/>
    <cellStyle name="部门" xfId="246"/>
    <cellStyle name="常规 2 2" xfId="247"/>
    <cellStyle name="_20100326高清市院遂宁检察院1080P配置清单26日改" xfId="248"/>
    <cellStyle name="常规 2 2 2" xfId="249"/>
    <cellStyle name="部门 3" xfId="250"/>
    <cellStyle name="解释性文本 5 2" xfId="251"/>
    <cellStyle name="解释性文本 5 3" xfId="252"/>
    <cellStyle name="百分比 3" xfId="253"/>
    <cellStyle name="好 2 3" xfId="254"/>
    <cellStyle name="输出 8" xfId="255"/>
    <cellStyle name="适中 7" xfId="256"/>
    <cellStyle name="差 2 4" xfId="257"/>
    <cellStyle name="差 3 2" xfId="258"/>
    <cellStyle name="输出 4 2 2" xfId="259"/>
    <cellStyle name="适中 3 2 2" xfId="260"/>
    <cellStyle name="链接单元格 4 4" xfId="261"/>
    <cellStyle name="差_0605石屏县" xfId="262"/>
    <cellStyle name="适中 3 3" xfId="263"/>
    <cellStyle name="标题1" xfId="264"/>
    <cellStyle name="差 4" xfId="265"/>
    <cellStyle name="输出 4 3" xfId="266"/>
    <cellStyle name="差 3 4" xfId="267"/>
    <cellStyle name="适中 5 2" xfId="268"/>
    <cellStyle name="差 5 3" xfId="269"/>
    <cellStyle name="常规 450" xfId="270"/>
    <cellStyle name="标题 3 4 4" xfId="271"/>
    <cellStyle name="60% - 强调文字颜色 3 3 2" xfId="272"/>
    <cellStyle name="差 6" xfId="273"/>
    <cellStyle name="差_0502通海县 2" xfId="274"/>
    <cellStyle name="差_1110洱源 2 2" xfId="275"/>
    <cellStyle name="解释性文本 3 3" xfId="276"/>
    <cellStyle name="常规 28" xfId="277"/>
    <cellStyle name="差_2008年地州对账表(国库资金）" xfId="278"/>
    <cellStyle name="常规 3 2 2" xfId="279"/>
    <cellStyle name="Accent2 - 40%" xfId="280"/>
    <cellStyle name="常规 2 3 3" xfId="281"/>
    <cellStyle name="差_2008年地州对账表(国库资金） 2" xfId="282"/>
    <cellStyle name="常规 3 2 2 2" xfId="283"/>
    <cellStyle name="好_11大理 2" xfId="284"/>
    <cellStyle name="商品名称" xfId="285"/>
    <cellStyle name="部门 2" xfId="286"/>
    <cellStyle name="汇总 8" xfId="287"/>
    <cellStyle name="样式 1" xfId="288"/>
    <cellStyle name="常规 4 3 3 2" xfId="289"/>
    <cellStyle name="解释性文本 4 2" xfId="290"/>
    <cellStyle name="好_2007年地州资金往来对账表 2" xfId="291"/>
    <cellStyle name="解释性文本 4 2 2" xfId="292"/>
    <cellStyle name="好_2007年地州资金往来对账表 2 2" xfId="293"/>
    <cellStyle name="注释 2 3" xfId="294"/>
    <cellStyle name="汇总 2 2 2" xfId="295"/>
    <cellStyle name="后继超级链接 2" xfId="296"/>
    <cellStyle name="常规 2 4 3 2" xfId="297"/>
    <cellStyle name="汇总 2 3" xfId="298"/>
    <cellStyle name="解释性文本 5" xfId="299"/>
    <cellStyle name="60% - 强调文字颜色 5 3 2" xfId="300"/>
    <cellStyle name="汇总 2 3 2" xfId="301"/>
    <cellStyle name="注释 3 3" xfId="302"/>
    <cellStyle name="好_Book1" xfId="303"/>
    <cellStyle name="输出 4 4" xfId="304"/>
    <cellStyle name="适中 3 4" xfId="305"/>
    <cellStyle name="差 5" xfId="306"/>
    <cellStyle name="输出 3" xfId="307"/>
    <cellStyle name="适中 2" xfId="308"/>
    <cellStyle name="百分比 5 2" xfId="309"/>
    <cellStyle name="20% - 强调文字颜色 6 3" xfId="310"/>
    <cellStyle name="汇总 4 2 2" xfId="311"/>
    <cellStyle name="常规 2 3 2" xfId="312"/>
    <cellStyle name="汇总 4 2 3" xfId="313"/>
    <cellStyle name="汇总 8 2" xfId="314"/>
    <cellStyle name="汇总 4 3" xfId="315"/>
    <cellStyle name="汇总 5 2 2" xfId="316"/>
    <cellStyle name="注释 3" xfId="317"/>
    <cellStyle name="计算 4 4" xfId="318"/>
    <cellStyle name="汇总 6 2" xfId="319"/>
    <cellStyle name="千位分隔 4 6" xfId="320"/>
    <cellStyle name="常规 2 6 4 2" xfId="321"/>
    <cellStyle name="计算 3 2" xfId="322"/>
    <cellStyle name="千分位_97-917" xfId="323"/>
    <cellStyle name="借出原因 2 2" xfId="324"/>
    <cellStyle name="适中 3" xfId="325"/>
    <cellStyle name="输出 4" xfId="326"/>
    <cellStyle name="计算 4 2" xfId="327"/>
    <cellStyle name="标题 3 3 3" xfId="328"/>
    <cellStyle name="常规 7 4" xfId="329"/>
    <cellStyle name="常规 2 8" xfId="330"/>
    <cellStyle name="检查单元格 5" xfId="331"/>
    <cellStyle name="检查单元格 5 3" xfId="332"/>
    <cellStyle name="解释性文本 2 2" xfId="333"/>
    <cellStyle name="借出原因 3" xfId="334"/>
    <cellStyle name="_ET_STYLE_NoName_00__Book1_1 2 2 2" xfId="335"/>
    <cellStyle name="40% - 强调文字颜色 2 2 2" xfId="336"/>
    <cellStyle name="警告文本 4 2 2" xfId="337"/>
    <cellStyle name="常规 6 3 3" xfId="338"/>
    <cellStyle name="标题 1 3 2 2" xfId="339"/>
    <cellStyle name="借出原因 4" xfId="340"/>
    <cellStyle name="警告文本 2 4" xfId="341"/>
    <cellStyle name="20% - 强调文字颜色 2 3" xfId="342"/>
    <cellStyle name="常规 25 2" xfId="343"/>
    <cellStyle name="标题 7 3" xfId="344"/>
    <cellStyle name="差 2 2 2" xfId="345"/>
    <cellStyle name="40% - 强调文字颜色 1 2" xfId="346"/>
    <cellStyle name="表标题" xfId="347"/>
    <cellStyle name="警告文本 3 2" xfId="348"/>
    <cellStyle name="好_Book1 2" xfId="349"/>
    <cellStyle name="40% - 强调文字颜色 1 3" xfId="350"/>
    <cellStyle name="警告文本 3 3" xfId="351"/>
    <cellStyle name="好 3 3" xfId="352"/>
    <cellStyle name="差_2007年地州资金往来对账表 2 2" xfId="353"/>
    <cellStyle name="警告文本 3 4" xfId="354"/>
    <cellStyle name="强调文字颜色 3 2 2" xfId="355"/>
    <cellStyle name="注释 2 4" xfId="356"/>
    <cellStyle name="汇总 2 2 3" xfId="357"/>
    <cellStyle name="强调文字颜色 1 2 2" xfId="358"/>
    <cellStyle name="警告文本 4" xfId="359"/>
    <cellStyle name="标题 2 5" xfId="360"/>
    <cellStyle name="常规 9 3 2" xfId="361"/>
    <cellStyle name="常规 11 2 2" xfId="362"/>
    <cellStyle name="Accent3 - 20% 3" xfId="363"/>
    <cellStyle name="Accent1 7" xfId="364"/>
    <cellStyle name="40% - 强调文字颜色 2 3" xfId="365"/>
    <cellStyle name="警告文本 4 3" xfId="366"/>
    <cellStyle name="强调文字颜色 1 2 3" xfId="367"/>
    <cellStyle name="警告文本 5" xfId="368"/>
    <cellStyle name="差_M01-1 2 2" xfId="369"/>
    <cellStyle name="警告文本 5 2" xfId="370"/>
    <cellStyle name="常规 3_Book1" xfId="371"/>
    <cellStyle name="常规 7 3 2" xfId="372"/>
    <cellStyle name="链接单元格 3 3" xfId="373"/>
    <cellStyle name="输入 5 3" xfId="374"/>
    <cellStyle name="强调文字颜色 3 2" xfId="375"/>
    <cellStyle name="汇总 4 2 2 2" xfId="376"/>
    <cellStyle name="常规 9 5" xfId="377"/>
    <cellStyle name="常规 10 2_报预算局：2016年云南省及省本级1-7月社保基金预算执行情况表（0823）" xfId="378"/>
    <cellStyle name="检查单元格 6" xfId="379"/>
    <cellStyle name="警告文本 3 2 2" xfId="380"/>
    <cellStyle name="差_2008年地州对账表(国库资金） 2 2" xfId="381"/>
    <cellStyle name="链接单元格 3 4" xfId="382"/>
    <cellStyle name="标题 4 7" xfId="383"/>
    <cellStyle name="常规 2 5 2 3" xfId="384"/>
    <cellStyle name="千位分隔 11" xfId="385"/>
    <cellStyle name="差_M01-1 2" xfId="386"/>
    <cellStyle name="注释 2 2 2" xfId="387"/>
    <cellStyle name="千位分隔 11 2" xfId="388"/>
    <cellStyle name="千分位[0]_laroux" xfId="389"/>
    <cellStyle name="差_2007年地州资金往来对账表 3" xfId="390"/>
    <cellStyle name="标题 2 4 2 2" xfId="391"/>
    <cellStyle name="数量 2 2 2" xfId="392"/>
    <cellStyle name="好_0605石屏县 3" xfId="393"/>
    <cellStyle name="强调文字颜色 4 2 2 2" xfId="394"/>
    <cellStyle name="强调 1" xfId="395"/>
    <cellStyle name="强调 3 2" xfId="396"/>
    <cellStyle name="常规 4 2 3 2" xfId="397"/>
    <cellStyle name="强调文字颜色 1 3" xfId="398"/>
    <cellStyle name="强调文字颜色 6 2 2 2" xfId="399"/>
    <cellStyle name="Accent5 9" xfId="400"/>
    <cellStyle name="常规 2 7 2" xfId="401"/>
    <cellStyle name="检查单元格 4 2" xfId="402"/>
    <cellStyle name="Accent4 9" xfId="403"/>
    <cellStyle name="检查单元格 3 2" xfId="404"/>
    <cellStyle name="常规 2 6 2" xfId="405"/>
    <cellStyle name="计算 3 4" xfId="406"/>
    <cellStyle name="强调文字颜色 2 2 3" xfId="407"/>
    <cellStyle name="标题 7 2" xfId="408"/>
    <cellStyle name="计算 7" xfId="409"/>
    <cellStyle name="常规 4 3 3" xfId="410"/>
    <cellStyle name="警告文本 2 2 2" xfId="411"/>
    <cellStyle name="警告文本 2 3" xfId="412"/>
    <cellStyle name="超链接 4 2" xfId="413"/>
    <cellStyle name="Accent4 - 60%" xfId="414"/>
    <cellStyle name="标题 4 4" xfId="415"/>
    <cellStyle name="常规 17 3" xfId="416"/>
    <cellStyle name="汇总 3 3 2" xfId="417"/>
    <cellStyle name="计算 3 2 2" xfId="418"/>
    <cellStyle name="强调文字颜色 3 2 3" xfId="419"/>
    <cellStyle name="标题1 3 2" xfId="420"/>
    <cellStyle name="链接单元格 2 4" xfId="421"/>
    <cellStyle name="输入 4 4" xfId="422"/>
    <cellStyle name="注释 4" xfId="423"/>
    <cellStyle name="计算 8" xfId="424"/>
    <cellStyle name="常规 9" xfId="425"/>
    <cellStyle name="常规 4 3 4" xfId="426"/>
    <cellStyle name="千位分隔 4 6 2" xfId="427"/>
    <cellStyle name="警告文本 4 4" xfId="428"/>
    <cellStyle name="常规_2007年云南省向人大报送政府收支预算表格式编制过程表 2" xfId="429"/>
    <cellStyle name="强调文字颜色 3 3 2" xfId="430"/>
    <cellStyle name="计算 6" xfId="431"/>
    <cellStyle name="部门 2 2 2" xfId="432"/>
    <cellStyle name="常规 2 5 2" xfId="433"/>
    <cellStyle name="检查单元格 2 2" xfId="434"/>
    <cellStyle name="输出 5" xfId="435"/>
    <cellStyle name="借出原因 2 3" xfId="436"/>
    <cellStyle name="适中 4" xfId="437"/>
    <cellStyle name="常规 2 7 3" xfId="438"/>
    <cellStyle name="差_2007年地州资金往来对账表" xfId="439"/>
    <cellStyle name="检查单元格 4 3" xfId="440"/>
    <cellStyle name="常规 2 13 2" xfId="441"/>
    <cellStyle name="常规 431" xfId="442"/>
    <cellStyle name="常规 14" xfId="443"/>
    <cellStyle name="汇总 3 4 2" xfId="444"/>
    <cellStyle name="好_2008年地州对账表(国库资金） 2 2" xfId="445"/>
    <cellStyle name="日期 3 2" xfId="446"/>
    <cellStyle name="_ET_STYLE_NoName_00__Book1_1 2 2" xfId="447"/>
    <cellStyle name="标题 3 4 3" xfId="448"/>
    <cellStyle name="常规 8 4" xfId="449"/>
    <cellStyle name="常规 444" xfId="450"/>
    <cellStyle name="常规 439" xfId="451"/>
    <cellStyle name="常规 2 3 2 2 2 2" xfId="452"/>
    <cellStyle name="常规 10 3" xfId="453"/>
    <cellStyle name="昗弨_Pacific Region P&amp;L" xfId="454"/>
    <cellStyle name="汇总 5 3" xfId="455"/>
    <cellStyle name="日期 2 3" xfId="456"/>
    <cellStyle name="汇总 3 5" xfId="457"/>
    <cellStyle name="好_2008年地州对账表(国库资金） 3" xfId="458"/>
    <cellStyle name="常规 2 6 3" xfId="459"/>
    <cellStyle name="检查单元格 3 3" xfId="460"/>
    <cellStyle name="链接单元格 5 2" xfId="461"/>
    <cellStyle name="计算 2 4" xfId="462"/>
    <cellStyle name="常规 4 3 4 2" xfId="463"/>
    <cellStyle name="常规 9 2" xfId="464"/>
    <cellStyle name="强调文字颜色 2 2" xfId="465"/>
    <cellStyle name="汇总 2 4" xfId="466"/>
    <cellStyle name="差 8" xfId="467"/>
    <cellStyle name="常规 452" xfId="468"/>
    <cellStyle name="标题 5 2" xfId="469"/>
    <cellStyle name="商品名称 2 2 2" xfId="470"/>
    <cellStyle name="常规 6 3 2 2" xfId="471"/>
    <cellStyle name="常规 26" xfId="472"/>
    <cellStyle name="汇总 4 2" xfId="473"/>
    <cellStyle name="常规 29" xfId="474"/>
    <cellStyle name="解释性文本 3 4" xfId="475"/>
    <cellStyle name="检查单元格 4 2 2" xfId="476"/>
    <cellStyle name="输入 2 2 2" xfId="477"/>
    <cellStyle name="后继超级链接 2 2" xfId="478"/>
    <cellStyle name="计算 2 2" xfId="479"/>
    <cellStyle name="标题 6" xfId="480"/>
    <cellStyle name="商品名称 2 3" xfId="481"/>
    <cellStyle name="借出原因 2" xfId="482"/>
    <cellStyle name="常规 3 2 4" xfId="483"/>
    <cellStyle name="注释 3 4" xfId="484"/>
    <cellStyle name="强调文字颜色 6 2" xfId="485"/>
    <cellStyle name="常规 2 2 3" xfId="486"/>
    <cellStyle name="常规 5 2 4" xfId="487"/>
    <cellStyle name="链接单元格 3" xfId="488"/>
    <cellStyle name="输入 5" xfId="489"/>
    <cellStyle name="标题 1 4 2 2" xfId="490"/>
    <cellStyle name="常规 16" xfId="491"/>
    <cellStyle name="常规 21" xfId="492"/>
    <cellStyle name="强调文字颜色 6 3" xfId="493"/>
    <cellStyle name="标题 2 4 3" xfId="494"/>
    <cellStyle name="数量 2 3" xfId="495"/>
    <cellStyle name="60% - 强调文字颜色 6 2 2 2" xfId="496"/>
    <cellStyle name="标题 3 4 2" xfId="497"/>
    <cellStyle name="常规 2 12 4" xfId="498"/>
    <cellStyle name="标题 6 2" xfId="499"/>
    <cellStyle name="常规 3 2 4 2" xfId="500"/>
    <cellStyle name="计算 3" xfId="501"/>
    <cellStyle name="常规_表样--2016年1至7月云南省及省本级地方财政收支执行情况（国资预算）全省数据与国库一致send预算局826" xfId="502"/>
    <cellStyle name="强调文字颜色 6 2 2" xfId="503"/>
    <cellStyle name="强调文字颜色 1 3 2" xfId="504"/>
    <cellStyle name="数量 4" xfId="505"/>
    <cellStyle name="常规 2 7" xfId="506"/>
    <cellStyle name="检查单元格 4" xfId="507"/>
    <cellStyle name="检查单元格 3" xfId="508"/>
    <cellStyle name="常规 2 6" xfId="509"/>
    <cellStyle name="链接单元格 5 3" xfId="510"/>
    <cellStyle name="常规 13 2" xfId="511"/>
    <cellStyle name="输出 2 3" xfId="512"/>
    <cellStyle name="检查单元格 8" xfId="513"/>
    <cellStyle name="常规 3 3 4" xfId="514"/>
    <cellStyle name="强调文字颜色 5 3" xfId="515"/>
    <cellStyle name="强调文字颜色 5 2" xfId="516"/>
    <cellStyle name="超链接 2 2 2" xfId="517"/>
    <cellStyle name="强调文字颜色 4 2 2" xfId="518"/>
    <cellStyle name="解释性文本 4 4" xfId="519"/>
    <cellStyle name="好_0502通海县 2" xfId="520"/>
    <cellStyle name="好_0605石屏县 2" xfId="521"/>
    <cellStyle name="好_0502通海县 2 2" xfId="522"/>
    <cellStyle name="常规 3 5" xfId="523"/>
    <cellStyle name="超链接 4" xfId="524"/>
    <cellStyle name="超链接 3" xfId="525"/>
    <cellStyle name="常规 4 2 5" xfId="526"/>
    <cellStyle name="超链接 2 2" xfId="527"/>
    <cellStyle name="常规 4 2 4 2" xfId="528"/>
    <cellStyle name="计算 2 3" xfId="529"/>
    <cellStyle name="标题 3 5 3" xfId="530"/>
    <cellStyle name="常规 9 4" xfId="531"/>
    <cellStyle name="常规 2 4 2 3 2" xfId="532"/>
    <cellStyle name="差_M01-1" xfId="533"/>
    <cellStyle name="Accent5 6" xfId="534"/>
    <cellStyle name="Accent5 - 20%" xfId="535"/>
    <cellStyle name="40% - 强调文字颜色 4 2 2" xfId="536"/>
    <cellStyle name="40% - 强调文字颜色 6 2" xfId="537"/>
    <cellStyle name="60% - 强调文字颜色 5 2 3" xfId="538"/>
    <cellStyle name="常规 9 2 3" xfId="539"/>
    <cellStyle name="常规 9 2 2 2" xfId="540"/>
    <cellStyle name="标题 3 2 2 2" xfId="541"/>
    <cellStyle name="常规 6 3 2" xfId="542"/>
    <cellStyle name="常规 6 2 2" xfId="543"/>
    <cellStyle name="常规 5 3 2" xfId="544"/>
    <cellStyle name="差 2 2" xfId="545"/>
    <cellStyle name="常规 25" xfId="546"/>
    <cellStyle name="常规 30" xfId="547"/>
    <cellStyle name="常规 449" xfId="548"/>
    <cellStyle name="标题1 2 3" xfId="549"/>
    <cellStyle name="强调文字颜色 5 3 2" xfId="550"/>
    <cellStyle name="常规 3 3 4 2" xfId="551"/>
    <cellStyle name="计算 2 2 2" xfId="552"/>
    <cellStyle name="常规 5 5" xfId="553"/>
    <cellStyle name="常规 2 5 5" xfId="554"/>
    <cellStyle name="注释 2 2" xfId="555"/>
    <cellStyle name="常规 5 2 3" xfId="556"/>
    <cellStyle name="Accent4 7" xfId="557"/>
    <cellStyle name="标题 4 4 3" xfId="558"/>
    <cellStyle name="好_0605石屏 2 2" xfId="559"/>
    <cellStyle name="常规 4 3 2 3" xfId="560"/>
    <cellStyle name="汇总 5 2" xfId="561"/>
    <cellStyle name="常规 5 4 2" xfId="562"/>
    <cellStyle name="常规 4 2 3" xfId="563"/>
    <cellStyle name="常规 7 2" xfId="564"/>
    <cellStyle name="常规 4 3 2 2" xfId="565"/>
    <cellStyle name="普通_97-917" xfId="566"/>
    <cellStyle name="常规 448" xfId="567"/>
    <cellStyle name="常规 3 3 3 2" xfId="568"/>
    <cellStyle name="常规 4 7" xfId="569"/>
    <cellStyle name="常规 4 6 2" xfId="570"/>
    <cellStyle name="借出原因 3 2" xfId="571"/>
    <cellStyle name="常规 4 2 4" xfId="572"/>
    <cellStyle name="常规 4 5" xfId="573"/>
    <cellStyle name="常规 4 2 2 2" xfId="574"/>
    <cellStyle name="常规 4 2" xfId="575"/>
    <cellStyle name="常规 3 8" xfId="576"/>
    <cellStyle name="差_0605石屏县 3" xfId="577"/>
    <cellStyle name="常规 3 7" xfId="578"/>
    <cellStyle name="强调文字颜色 6 3 2" xfId="579"/>
    <cellStyle name="常规 2 3 2 2 3" xfId="580"/>
    <cellStyle name="差_0605石屏县 2 2" xfId="581"/>
    <cellStyle name="常规 3 6 2" xfId="582"/>
    <cellStyle name="常规 2 4 3" xfId="583"/>
    <cellStyle name="后继超级链接" xfId="584"/>
    <cellStyle name="常规 2 3 2 2 2" xfId="585"/>
    <cellStyle name="常规 2 2 2 3" xfId="586"/>
    <cellStyle name="常规 3 6" xfId="587"/>
    <cellStyle name="常规 3 3 2 2 2" xfId="588"/>
    <cellStyle name="强调 2" xfId="589"/>
    <cellStyle name="常规 3 3 2 2" xfId="590"/>
    <cellStyle name="注释 5 3" xfId="591"/>
    <cellStyle name="百分比 3 2 2" xfId="592"/>
    <cellStyle name="Accent1 8" xfId="593"/>
    <cellStyle name="好 4 3" xfId="594"/>
    <cellStyle name="Currency_!!!GO" xfId="595"/>
    <cellStyle name="常规 10 2 2" xfId="596"/>
    <cellStyle name="常规 2 12 4 2" xfId="597"/>
    <cellStyle name="Moneda [0]_96 Risk" xfId="598"/>
    <cellStyle name="汇总 2 5" xfId="599"/>
    <cellStyle name="Accent1 9" xfId="600"/>
    <cellStyle name="计算 2" xfId="601"/>
    <cellStyle name="Header1 2" xfId="602"/>
    <cellStyle name="60% - 强调文字颜色 4 3" xfId="603"/>
    <cellStyle name="60% - 强调文字颜色 4 2 3" xfId="604"/>
    <cellStyle name="60% - 强调文字颜色 5" xfId="605" builtinId="48"/>
    <cellStyle name="Header2 3" xfId="606"/>
    <cellStyle name="常规 2 2 3 3 2" xfId="607"/>
    <cellStyle name="Accent2" xfId="608"/>
    <cellStyle name="差_11大理 2 2" xfId="609"/>
    <cellStyle name="常规 9 3" xfId="610"/>
    <cellStyle name="日期 2 2" xfId="611"/>
    <cellStyle name="日期 3" xfId="612"/>
    <cellStyle name="常规 10" xfId="613"/>
    <cellStyle name="Accent2 - 60% 3" xfId="614"/>
    <cellStyle name="Input [yellow]" xfId="615"/>
    <cellStyle name="数量 2" xfId="616"/>
    <cellStyle name="注释 7" xfId="617"/>
    <cellStyle name="强调文字颜色 4 3" xfId="618"/>
    <cellStyle name="Accent2 4" xfId="619"/>
    <cellStyle name="Accent2 2" xfId="620"/>
    <cellStyle name="寘嬫愗傝_Region Orders (2)" xfId="621"/>
    <cellStyle name="百分比 2 2 4" xfId="622"/>
    <cellStyle name="常规 2 2 11" xfId="623"/>
    <cellStyle name="强调 2 2" xfId="624"/>
    <cellStyle name="常规 2 2 4 2" xfId="625"/>
    <cellStyle name="差_0502通海县 2 2" xfId="626"/>
    <cellStyle name="强调文字颜色 3" xfId="627" builtinId="37"/>
    <cellStyle name="差_1110洱源 3" xfId="628"/>
    <cellStyle name="常规 433" xfId="629"/>
    <cellStyle name="常规 428" xfId="630"/>
    <cellStyle name="常规 3 2 3" xfId="631"/>
    <cellStyle name="Input [yellow] 2" xfId="632"/>
    <cellStyle name="标题 1 2 3" xfId="633"/>
    <cellStyle name="常规 5" xfId="634"/>
    <cellStyle name="Accent3 - 40%" xfId="635"/>
    <cellStyle name="百分比 2 2 5" xfId="636"/>
    <cellStyle name="标题 1 2 2" xfId="637"/>
    <cellStyle name="Accent5 2 2" xfId="638"/>
    <cellStyle name="Accent3 - 40% 2" xfId="639"/>
    <cellStyle name="百分比 2 3 5" xfId="640"/>
    <cellStyle name="标题 1 3 2" xfId="641"/>
    <cellStyle name="Accent5 3 2" xfId="642"/>
    <cellStyle name="好_0502通海县" xfId="643"/>
    <cellStyle name="Accent4 3" xfId="644"/>
    <cellStyle name="Accent6" xfId="645"/>
    <cellStyle name="百分比 2 3 2 2 2" xfId="646"/>
    <cellStyle name="标题 2" xfId="647" builtinId="17"/>
    <cellStyle name="Accent3 - 40% 2 2" xfId="648"/>
    <cellStyle name="标题 1 2 2 2" xfId="649"/>
    <cellStyle name="百分比 2 6 2" xfId="650"/>
    <cellStyle name="Accent3 - 60% 2" xfId="651"/>
    <cellStyle name="标题 3 2 2" xfId="652"/>
    <cellStyle name="Accent2 3" xfId="653"/>
    <cellStyle name="Accent3 - 60%" xfId="654"/>
    <cellStyle name="常规 2 2 5 2" xfId="655"/>
    <cellStyle name="解释性文本 6" xfId="656"/>
    <cellStyle name="解释性文本 3" xfId="657"/>
    <cellStyle name="差_1110洱源" xfId="658"/>
    <cellStyle name="Accent3 9" xfId="659"/>
    <cellStyle name="常规 432" xfId="660"/>
    <cellStyle name="差_1110洱源 2" xfId="661"/>
    <cellStyle name="Date" xfId="662"/>
    <cellStyle name="20% - 强调文字颜色 5 2 2" xfId="663"/>
    <cellStyle name="60% - 强调文字颜色 2 3 2" xfId="664"/>
    <cellStyle name="Accent4 - 20%" xfId="665"/>
    <cellStyle name="差_0605石屏 3" xfId="666"/>
    <cellStyle name="Accent5 - 40%" xfId="667"/>
    <cellStyle name="解释性文本 7" xfId="668"/>
    <cellStyle name="常规 2 4 2 2" xfId="669"/>
    <cellStyle name="百分比 7" xfId="670"/>
    <cellStyle name="Accent4 - 20% 2" xfId="671"/>
    <cellStyle name="Accent4 4 2" xfId="672"/>
    <cellStyle name="商品名称 2 2" xfId="673"/>
    <cellStyle name="20% - 强调文字颜色 2 2" xfId="674"/>
    <cellStyle name="PSHeading 2 2" xfId="675"/>
    <cellStyle name="百分比 2 2 2 2 2" xfId="676"/>
    <cellStyle name="差_0605石屏 2" xfId="677"/>
    <cellStyle name="PSInt" xfId="678"/>
    <cellStyle name="百分比 2 4 2" xfId="679"/>
    <cellStyle name="差_0605石屏 2 2" xfId="680"/>
    <cellStyle name="百分比 2 4 2 2" xfId="681"/>
    <cellStyle name="Date 2" xfId="682"/>
    <cellStyle name="百分比 2 2 3" xfId="683"/>
    <cellStyle name="汇总 4 5" xfId="684"/>
    <cellStyle name="千位分隔 2 2 2" xfId="685"/>
    <cellStyle name="百分比 8" xfId="686"/>
    <cellStyle name="t_HVAC Equipment (3)" xfId="687"/>
    <cellStyle name="链接单元格 2 3" xfId="688"/>
    <cellStyle name="输入 4 3" xfId="689"/>
    <cellStyle name="Accent4 - 40% 3" xfId="690"/>
    <cellStyle name="常规 3 4" xfId="691"/>
    <cellStyle name="标题 2 3 4" xfId="692"/>
    <cellStyle name="60% - 强调文字颜色 2 2 2" xfId="693"/>
    <cellStyle name="Accent4 - 60% 3" xfId="694"/>
    <cellStyle name="常规 2 7 3 2" xfId="695"/>
    <cellStyle name="差_2007年地州资金往来对账表 2" xfId="696"/>
    <cellStyle name="常规 27" xfId="697"/>
    <cellStyle name="解释性文本 3 2" xfId="698"/>
    <cellStyle name="好_11大理 3" xfId="699"/>
    <cellStyle name="Accent6 8" xfId="700"/>
    <cellStyle name="t_HVAC Equipment (3) 2" xfId="701"/>
    <cellStyle name="百分比 3 3" xfId="702"/>
    <cellStyle name="Accent6 - 20%" xfId="703"/>
    <cellStyle name="编号 4" xfId="704"/>
    <cellStyle name="差 3 2 2" xfId="705"/>
    <cellStyle name="Accent4" xfId="706"/>
    <cellStyle name="常规_2007年云南省向人大报送政府收支预算表格式编制过程表 2 2" xfId="707"/>
    <cellStyle name="适中 4 3" xfId="708"/>
    <cellStyle name="强调文字颜色 5 2 2 2" xfId="709"/>
    <cellStyle name="常规 2 13" xfId="710"/>
    <cellStyle name="输出 5 3" xfId="711"/>
    <cellStyle name="常规 2 9 3 2" xfId="712"/>
    <cellStyle name="标题 3 3" xfId="713"/>
    <cellStyle name="常规 16 2" xfId="714"/>
    <cellStyle name="百分比 2 9 3" xfId="715"/>
    <cellStyle name="常规 4 4" xfId="716"/>
    <cellStyle name="Accent6 - 20% 3" xfId="717"/>
    <cellStyle name="Accent2 9" xfId="718"/>
    <cellStyle name="Accent1 - 40% 2 2" xfId="719"/>
    <cellStyle name="常规 2 4 2" xfId="720"/>
    <cellStyle name="Accent5 - 60% 2 2" xfId="721"/>
    <cellStyle name="常规 2 9" xfId="722"/>
    <cellStyle name="常规 2 2 7" xfId="723"/>
    <cellStyle name="强调文字颜色 1 2" xfId="724"/>
    <cellStyle name="Accent3 - 60% 3" xfId="725"/>
    <cellStyle name="Linked Cells" xfId="726"/>
    <cellStyle name="标题 1 2 4" xfId="727"/>
    <cellStyle name="常规 6" xfId="728"/>
    <cellStyle name="Standard_AREAS" xfId="729"/>
    <cellStyle name="常规 2 3 4 2" xfId="730"/>
    <cellStyle name="常规 2 14 2" xfId="731"/>
    <cellStyle name="百分比 2 3" xfId="732"/>
    <cellStyle name="常规 2 3 3 2 2" xfId="733"/>
    <cellStyle name="Accent2 - 40% 2 2" xfId="734"/>
    <cellStyle name="输入 4 2 2" xfId="735"/>
    <cellStyle name="链接单元格 2 2 2" xfId="736"/>
    <cellStyle name="输出 2 2" xfId="737"/>
    <cellStyle name="Currency1" xfId="738"/>
    <cellStyle name="常规 436" xfId="739"/>
    <cellStyle name="常规 441" xfId="740"/>
    <cellStyle name="解释性文本" xfId="741" builtinId="53"/>
    <cellStyle name="汇总 2 4 2" xfId="742"/>
    <cellStyle name="New Times Roman" xfId="743"/>
    <cellStyle name="注释 4 3" xfId="744"/>
    <cellStyle name="PSDec 2" xfId="745"/>
    <cellStyle name="警告文本 5 3" xfId="746"/>
    <cellStyle name="好 5 2" xfId="747"/>
    <cellStyle name="40% - 强调文字颜色 3 3" xfId="748"/>
    <cellStyle name="Accent2 7" xfId="749"/>
    <cellStyle name="常规_2007年云南省向人大报送政府收支预算表格式编制过程表" xfId="750"/>
    <cellStyle name="强调文字颜色 6" xfId="751" builtinId="49"/>
    <cellStyle name="差 2" xfId="752"/>
    <cellStyle name="百分比 2 4 3 2" xfId="753"/>
    <cellStyle name="强调文字颜色 3 3" xfId="754"/>
    <cellStyle name="汇总 3 2 3" xfId="755"/>
    <cellStyle name="40% - 强调文字颜色 6" xfId="756" builtinId="51"/>
    <cellStyle name="Accent3 6" xfId="757"/>
    <cellStyle name="百分比 2 11 2" xfId="758"/>
    <cellStyle name="20% - 强调文字颜色 5 2" xfId="759"/>
    <cellStyle name="标题 4 4 2 2" xfId="760"/>
    <cellStyle name="百分比 2 12" xfId="761"/>
    <cellStyle name="20% - 强调文字颜色 6" xfId="762" builtinId="50"/>
    <cellStyle name="捠壿 [0.00]_Region Orders (2)" xfId="763"/>
    <cellStyle name="60% - 强调文字颜色 6 2 2" xfId="764"/>
    <cellStyle name="常规 2 3 2 3 2" xfId="765"/>
    <cellStyle name="PSHeading 2 2 3" xfId="766"/>
    <cellStyle name="汇总 3 2 2" xfId="767"/>
    <cellStyle name="40% - 强调文字颜色 5" xfId="768" builtinId="47"/>
    <cellStyle name="强调文字颜色 2 2 2 2" xfId="769"/>
    <cellStyle name="货币[0]" xfId="770" builtinId="7"/>
    <cellStyle name="Accent5 - 60% 2" xfId="771"/>
    <cellStyle name="标题 4 3 2" xfId="772"/>
    <cellStyle name="常规 17 2 2" xfId="773"/>
    <cellStyle name="强调文字颜色 5" xfId="774" builtinId="45"/>
    <cellStyle name="好_M01-1" xfId="775"/>
    <cellStyle name="常规 20" xfId="776"/>
    <cellStyle name="常规 15" xfId="777"/>
    <cellStyle name="常规 2 9 2" xfId="778"/>
    <cellStyle name="Category" xfId="779"/>
    <cellStyle name="常规 5 2 2 2" xfId="780"/>
    <cellStyle name="输出 2 4" xfId="781"/>
    <cellStyle name="Accent6 - 40% 2 2" xfId="782"/>
    <cellStyle name="好 2" xfId="783"/>
    <cellStyle name="百分比" xfId="784" builtinId="5"/>
    <cellStyle name="标题 4 2 3" xfId="785"/>
    <cellStyle name="输入 3" xfId="786"/>
    <cellStyle name="汇总" xfId="787" builtinId="25"/>
    <cellStyle name="百分比 2 3 2 3" xfId="788"/>
    <cellStyle name="PSDate 2" xfId="789"/>
    <cellStyle name="好 4 2 2" xfId="790"/>
    <cellStyle name="后继超级链接 3" xfId="791"/>
    <cellStyle name="20% - 强调文字颜色 1" xfId="792" builtinId="30"/>
    <cellStyle name="千位分隔" xfId="793" builtinId="3"/>
    <cellStyle name="常规 2 2 2 2" xfId="794"/>
    <cellStyle name="警告文本 2 2" xfId="795"/>
    <cellStyle name="百分比 4 2 2" xfId="796"/>
    <cellStyle name="常规 2 15" xfId="797"/>
    <cellStyle name="解释性文本 4" xfId="798"/>
    <cellStyle name="好_2007年地州资金往来对账表" xfId="799"/>
    <cellStyle name="60% - 强调文字颜色 4 2" xfId="800"/>
    <cellStyle name="60% - 强调文字颜色 4 2 2" xfId="801"/>
    <cellStyle name="60% - 强调文字颜色 4 2 2 2" xfId="802"/>
    <cellStyle name="60% - 强调文字颜色 4" xfId="803" builtinId="44"/>
    <cellStyle name="注释" xfId="804" builtinId="10"/>
    <cellStyle name="Accent5 - 40% 3" xfId="805"/>
    <cellStyle name="6mal" xfId="806"/>
    <cellStyle name="60% - 强调文字颜色 3" xfId="807" builtinId="40"/>
    <cellStyle name="Accent5 3" xfId="808"/>
    <cellStyle name="好 2 4" xfId="809"/>
    <cellStyle name="百分比 4" xfId="810"/>
    <cellStyle name="适中 8" xfId="811"/>
    <cellStyle name="警告文本" xfId="812" builtinId="11"/>
    <cellStyle name="20% - 强调文字颜色 2" xfId="813" builtinId="34"/>
    <cellStyle name="标题 4 2" xfId="814"/>
    <cellStyle name="输入" xfId="815" builtinId="20"/>
    <cellStyle name="强调文字颜色 2" xfId="816" builtinId="33"/>
    <cellStyle name="PSDec" xfId="817"/>
    <cellStyle name="Accent4 4" xfId="818"/>
    <cellStyle name="商品名称 2" xfId="819"/>
    <cellStyle name="好_11大理 2 2" xfId="820"/>
    <cellStyle name="超链接" xfId="821" builtinId="8"/>
    <cellStyle name="_Book1_2 2 2 2" xfId="822"/>
    <cellStyle name="60% - 强调文字颜色 6" xfId="823" builtinId="52"/>
    <cellStyle name="20% - 强调文字颜色 3" xfId="824" builtinId="38"/>
    <cellStyle name="表标题 2" xfId="825"/>
    <cellStyle name="40% - 强调文字颜色 1 2 2" xfId="826"/>
    <cellStyle name="货币" xfId="827" builtinId="4"/>
    <cellStyle name="输入 4 2" xfId="828"/>
    <cellStyle name="_Book1" xfId="829"/>
    <cellStyle name="链接单元格 2 2" xfId="830"/>
    <cellStyle name="差_2008年地州对账表(国库资金） 3" xfId="831"/>
    <cellStyle name="输出 2" xfId="832"/>
    <cellStyle name="常规 2 9 2 2" xfId="833"/>
    <cellStyle name="百分比 9 2" xfId="834"/>
    <cellStyle name="差 4 2 2" xfId="835"/>
    <cellStyle name="标题1 2 2" xfId="836"/>
    <cellStyle name="常规 429" xfId="837"/>
    <cellStyle name="常规 434" xfId="838"/>
    <cellStyle name="百分比 2 4 3" xfId="839"/>
    <cellStyle name="差" xfId="840" builtinId="27"/>
    <cellStyle name="差 5 2" xfId="841"/>
    <cellStyle name="常规 3 3 2" xfId="842"/>
    <cellStyle name="百分比 2 10" xfId="843"/>
    <cellStyle name="20% - 强调文字颜色 4" xfId="844" builtinId="42"/>
    <cellStyle name="汇总 7" xfId="845"/>
    <cellStyle name="汇总 4 3 2" xfId="846"/>
    <cellStyle name="标题 3" xfId="847" builtinId="18"/>
    <cellStyle name="常规 19 2" xfId="848"/>
    <cellStyle name="标题 6 3" xfId="849"/>
    <cellStyle name="已访问的超链接" xfId="850" builtinId="9"/>
    <cellStyle name="千位分隔[0]" xfId="851" builtinId="6"/>
    <cellStyle name="强调文字颜色 4" xfId="852" builtinId="41"/>
    <cellStyle name="40% - 强调文字颜色 3" xfId="853" builtinId="39"/>
    <cellStyle name="Accent2 5 2" xfId="854"/>
    <cellStyle name="差 2 3" xfId="855"/>
    <cellStyle name="部门 2 2" xfId="856"/>
    <cellStyle name="Accent1 - 40% 3" xfId="857"/>
    <cellStyle name="常规 2 5" xfId="858"/>
    <cellStyle name="百分比 2 2 2 3" xfId="859"/>
    <cellStyle name="PSHeading 3" xfId="860"/>
    <cellStyle name="百分比 2 3 2" xfId="861"/>
    <cellStyle name="汇总 5 4" xfId="862"/>
    <cellStyle name="强调文字颜色 2 3" xfId="863"/>
    <cellStyle name="检查单元格" xfId="864" builtinId="23"/>
    <cellStyle name="no dec" xfId="865"/>
    <cellStyle name="20% - 强调文字颜色 1 3" xfId="866"/>
    <cellStyle name="PSHeading 3 2" xfId="867"/>
    <cellStyle name="好 4 4" xfId="868"/>
    <cellStyle name="百分比 2 9 2 2" xfId="869"/>
    <cellStyle name="常规 4 3 2" xfId="870"/>
    <cellStyle name="60% - 强调文字颜色 1" xfId="871" builtinId="32"/>
    <cellStyle name="Milliers [0]_!!!GO" xfId="872"/>
    <cellStyle name="计算 4 3" xfId="873"/>
    <cellStyle name="注释 2" xfId="874"/>
    <cellStyle name="Accent6 - 60% 3" xfId="875"/>
    <cellStyle name="Accent6 - 40% 2" xfId="876"/>
    <cellStyle name="好" xfId="877" builtinId="26"/>
    <cellStyle name="百分比 7 2" xfId="878"/>
    <cellStyle name="强调文字颜色 1" xfId="879" builtinId="29"/>
    <cellStyle name="适中" xfId="880" builtinId="28"/>
    <cellStyle name="_ET_STYLE_NoName_00__Book1_1 2 3" xfId="881"/>
    <cellStyle name="解释性文本 2 2 2" xfId="882"/>
    <cellStyle name="PSHeading" xfId="883"/>
    <cellStyle name="汇总 4 4" xfId="884"/>
    <cellStyle name="百分比 2 2 2" xfId="885"/>
    <cellStyle name="PSHeading 2 3" xfId="886"/>
    <cellStyle name="Accent6 - 40% 3" xfId="887"/>
    <cellStyle name="差_0502通海县" xfId="888"/>
    <cellStyle name="Accent2 - 20% 2 2" xfId="889"/>
    <cellStyle name="PSHeading 3 3" xfId="890"/>
    <cellStyle name="标题 1 3" xfId="891"/>
    <cellStyle name="常规 14 2" xfId="892"/>
    <cellStyle name="适中 2 3" xfId="893"/>
    <cellStyle name="输出 3 3" xfId="894"/>
    <cellStyle name="常规 3 5 2" xfId="895"/>
    <cellStyle name="40% - 强调文字颜色 1" xfId="896" builtinId="31"/>
    <cellStyle name="百分比 2 4 4" xfId="897"/>
    <cellStyle name="60% - 强调文字颜色 2" xfId="898" builtinId="36"/>
    <cellStyle name="Accent5 2" xfId="899"/>
    <cellStyle name="Accent4 2 2" xfId="900"/>
    <cellStyle name="sstot 2" xfId="901"/>
    <cellStyle name="40% - 强调文字颜色 2" xfId="902" builtinId="35"/>
    <cellStyle name="Accent3 - 20%" xfId="903"/>
    <cellStyle name="常规 13" xfId="904"/>
    <cellStyle name="编号 2 2 2" xfId="905"/>
    <cellStyle name="编号 2 2" xfId="906"/>
    <cellStyle name="常规 11 3 2" xfId="907"/>
    <cellStyle name="常规 2 5 4" xfId="908"/>
    <cellStyle name="PSChar 2" xfId="909"/>
    <cellStyle name="Accent2 - 60% 2 2" xfId="910"/>
    <cellStyle name="标题 1" xfId="911" builtinId="16"/>
    <cellStyle name="Mon閠aire [0]_!!!GO" xfId="912"/>
    <cellStyle name="标题 4" xfId="913" builtinId="19"/>
    <cellStyle name="Grey" xfId="914"/>
    <cellStyle name="40% - 强调文字颜色 4" xfId="915" builtinId="43"/>
    <cellStyle name="千位分隔 8" xfId="916"/>
    <cellStyle name="Accent3 4" xfId="917"/>
    <cellStyle name="百分比 2 3 2 2" xfId="918"/>
    <cellStyle name="标题" xfId="919" builtinId="15"/>
    <cellStyle name="常规 2 3 4" xfId="920"/>
    <cellStyle name="Accent4 8" xfId="921"/>
    <cellStyle name="汇总 3" xfId="922"/>
    <cellStyle name="输入 3 3" xfId="923"/>
    <cellStyle name="强调文字颜色 5 2 2" xfId="924"/>
    <cellStyle name="Accent1 - 40% 2" xfId="925"/>
    <cellStyle name="常规 2 4" xfId="926"/>
    <cellStyle name="Accent4 - 60% 2" xfId="927"/>
    <cellStyle name="Accent2 5" xfId="928"/>
    <cellStyle name="常规 10 41 2" xfId="929"/>
    <cellStyle name="60% - 强调文字颜色 1 3 2" xfId="930"/>
    <cellStyle name="Accent2 - 60% 2" xfId="931"/>
    <cellStyle name="常规 2 5 3 2" xfId="932"/>
    <cellStyle name="Accent5 - 60%" xfId="933"/>
    <cellStyle name="常规 19 10" xfId="934"/>
    <cellStyle name="Normal_!!!GO" xfId="935"/>
    <cellStyle name="no dec 3" xfId="936"/>
    <cellStyle name="常规 7 2 2" xfId="937"/>
    <cellStyle name="好 5" xfId="938"/>
    <cellStyle name="Accent2 4 2" xfId="939"/>
    <cellStyle name="Accent6 6" xfId="940"/>
    <cellStyle name="Accent4 - 40% 2 2" xfId="941"/>
    <cellStyle name="千位分隔 2 4 2" xfId="942"/>
    <cellStyle name="百分比 2 11" xfId="943"/>
    <cellStyle name="20% - 强调文字颜色 5" xfId="944" builtinId="46"/>
    <cellStyle name="_ET_STYLE_NoName_00__Book1" xfId="945"/>
    <cellStyle name="常规 3 3 3" xfId="946"/>
    <cellStyle name="Percent_!!!GO" xfId="947"/>
    <cellStyle name="PSHeading 4" xfId="948"/>
    <cellStyle name="标题1 2 2 2" xfId="949"/>
    <cellStyle name="PSSpacer" xfId="950"/>
    <cellStyle name="PSHeading 2 2 2" xfId="951"/>
    <cellStyle name="常规 2 2 3 4" xfId="952"/>
    <cellStyle name="差_11大理 3" xfId="953"/>
    <cellStyle name="常规 2 4 2 4" xfId="954"/>
    <cellStyle name="20% - 强调文字颜色 2 2 2" xfId="955"/>
    <cellStyle name="Accent3 8" xfId="956"/>
    <cellStyle name="百分比 2 2 2 2" xfId="957"/>
    <cellStyle name="汇总 4 4 2" xfId="958"/>
    <cellStyle name="PSHeading 2" xfId="959"/>
    <cellStyle name="Accent6 - 20% 2" xfId="960"/>
    <cellStyle name="百分比 3 3 2" xfId="961"/>
    <cellStyle name="Accent2 8" xfId="962"/>
    <cellStyle name="Accent2 3 2" xfId="963"/>
    <cellStyle name="千位分隔 2 3 2" xfId="964"/>
    <cellStyle name="Accent5 - 20% 2 2" xfId="965"/>
    <cellStyle name="Accent2 2 2" xfId="966"/>
    <cellStyle name="Millares [0]_96 Risk" xfId="967"/>
    <cellStyle name="常规 2 3 5" xfId="968"/>
    <cellStyle name="常规 2 10" xfId="969"/>
    <cellStyle name="_Book1_2 3" xfId="970"/>
    <cellStyle name="汇总 5" xfId="971"/>
    <cellStyle name="Accent6 - 60% 2" xfId="972"/>
    <cellStyle name="ColLevel_0" xfId="973"/>
    <cellStyle name="注释 3 2 2" xfId="974"/>
    <cellStyle name="t 2" xfId="975"/>
    <cellStyle name="PSInt 2" xfId="976"/>
    <cellStyle name="标题 1 3 3" xfId="977"/>
    <cellStyle name="Accent3 - 40% 3" xfId="978"/>
    <cellStyle name="Milliers_!!!GO" xfId="979"/>
    <cellStyle name="标题 2 6" xfId="980"/>
    <cellStyle name="no dec 2 2" xfId="981"/>
    <cellStyle name="Comma [0]_!!!GO" xfId="982"/>
    <cellStyle name="60% - 强调文字颜色 5 2 2" xfId="983"/>
    <cellStyle name="标题 2 3 3" xfId="984"/>
    <cellStyle name="解释性文本 2 3" xfId="985"/>
    <cellStyle name="适中 6" xfId="986"/>
    <cellStyle name="百分比 2" xfId="987"/>
    <cellStyle name="好 2 2" xfId="988"/>
    <cellStyle name="检查单元格 2 4" xfId="989"/>
    <cellStyle name="输出 7" xfId="990"/>
    <cellStyle name="千位分隔 2 4" xfId="991"/>
    <cellStyle name="Accent4 - 40% 2" xfId="992"/>
    <cellStyle name="强调文字颜色 4 3 2" xfId="993"/>
    <cellStyle name="数量 2 2" xfId="994"/>
    <cellStyle name="Percent [2] 2" xfId="995"/>
    <cellStyle name="Accent5 - 20% 3" xfId="996"/>
    <cellStyle name="Normal" xfId="997"/>
    <cellStyle name="Millares_96 Risk" xfId="998"/>
    <cellStyle name="常规 10 2" xfId="999"/>
    <cellStyle name="Input [yellow] 3" xfId="1000"/>
    <cellStyle name="常规 3 4 2 2" xfId="1001"/>
    <cellStyle name="常规 94" xfId="1002"/>
    <cellStyle name="好_M01-1 2" xfId="1003"/>
    <cellStyle name="差_M01-1 3" xfId="1004"/>
    <cellStyle name="Accent6 - 40%" xfId="1005"/>
    <cellStyle name="Accent6 4 2" xfId="1006"/>
    <cellStyle name="超级链接 2 2" xfId="1007"/>
    <cellStyle name="标题 1 6" xfId="1008"/>
    <cellStyle name="PSChar" xfId="1009"/>
    <cellStyle name="常规 2 3 3 3 2" xfId="1010"/>
    <cellStyle name="汇总 2" xfId="1011"/>
    <cellStyle name="输入 3 2" xfId="1012"/>
    <cellStyle name="强调文字颜色 2 3 2" xfId="1013"/>
    <cellStyle name="检查单元格 2" xfId="1014"/>
    <cellStyle name="部门 2 3" xfId="1015"/>
    <cellStyle name="百分比 3 4" xfId="1016"/>
    <cellStyle name="Accent3 - 60% 2 2" xfId="1017"/>
    <cellStyle name="常规 2 2 6 2" xfId="1018"/>
    <cellStyle name="注释 4 4" xfId="1019"/>
    <cellStyle name="差 4 2" xfId="1020"/>
    <cellStyle name="标题1 2" xfId="1021"/>
    <cellStyle name="百分比 9" xfId="1022"/>
    <cellStyle name="Accent4 - 20% 2 2" xfId="1023"/>
    <cellStyle name="PSHeading 5" xfId="1024"/>
    <cellStyle name="常规 10 2 2 2" xfId="1025"/>
    <cellStyle name="商品名称 4" xfId="1026"/>
    <cellStyle name="Accent4 6" xfId="1027"/>
    <cellStyle name="常规 2 2 3 2" xfId="1028"/>
    <cellStyle name="分级显示行_1_Book1" xfId="1029"/>
    <cellStyle name="部门 3 2" xfId="1030"/>
    <cellStyle name="Accent5" xfId="1031"/>
    <cellStyle name="Accent4 2" xfId="1032"/>
    <cellStyle name="Accent6 5 2" xfId="1033"/>
    <cellStyle name="sstot" xfId="1034"/>
    <cellStyle name="数量 3 2" xfId="1035"/>
    <cellStyle name="_ET_STYLE_NoName_00__Book1_1 4" xfId="1036"/>
    <cellStyle name="常规 2" xfId="1037"/>
    <cellStyle name="汇总 7 2" xfId="1038"/>
    <cellStyle name="好_M01-1 3" xfId="1039"/>
    <cellStyle name="Accent1 3 2" xfId="1040"/>
    <cellStyle name="Accent1 3" xfId="1041"/>
    <cellStyle name="Currency [0]_!!!GO" xfId="1042"/>
    <cellStyle name="汇总 3 4" xfId="1043"/>
    <cellStyle name="好_2008年地州对账表(国库资金） 2" xfId="1044"/>
    <cellStyle name="百分比 8 2" xfId="1045"/>
    <cellStyle name="分级显示列_1_Book1" xfId="1046"/>
    <cellStyle name="标题 4 3" xfId="1047"/>
    <cellStyle name="常规 17 2" xfId="1048"/>
    <cellStyle name="Accent1 - 60% 3" xfId="1049"/>
    <cellStyle name="Accent1 - 60% 2" xfId="1050"/>
    <cellStyle name="Accent3 - 20% 2 2" xfId="1051"/>
    <cellStyle name="Accent5 5" xfId="1052"/>
    <cellStyle name="标题 1 5" xfId="1053"/>
    <cellStyle name="千位分隔 2" xfId="1054"/>
    <cellStyle name="常规 9 2 2" xfId="1055"/>
    <cellStyle name="Accent1 - 60%" xfId="1056"/>
    <cellStyle name="Accent3 - 20% 2" xfId="1057"/>
    <cellStyle name="Accent1 - 40%" xfId="1058"/>
    <cellStyle name="Accent6 9" xfId="1059"/>
    <cellStyle name="常规 2 8 2" xfId="1060"/>
    <cellStyle name="检查单元格 5 2" xfId="1061"/>
    <cellStyle name="PSDate" xfId="1062"/>
    <cellStyle name="Category 2" xfId="1063"/>
    <cellStyle name="警告文本 6" xfId="1064"/>
    <cellStyle name="好_11大理" xfId="1065"/>
    <cellStyle name="强调文字颜色 3 2 2 2" xfId="1066"/>
    <cellStyle name="百分比 6" xfId="1067"/>
    <cellStyle name="Accent1 - 20% 2 2" xfId="1068"/>
    <cellStyle name="注释 5 2" xfId="1069"/>
    <cellStyle name="Accent3 5 2" xfId="1070"/>
    <cellStyle name="_Book1_2 2 3" xfId="1071"/>
    <cellStyle name="百分比 2 10 2" xfId="1072"/>
    <cellStyle name="20% - 强调文字颜色 4 2" xfId="1073"/>
    <cellStyle name="Date 3" xfId="1074"/>
    <cellStyle name="常规 3 4 2" xfId="1075"/>
    <cellStyle name="_Book1_1" xfId="1076"/>
    <cellStyle name="Accent1 2 2" xfId="1077"/>
    <cellStyle name="百分比 2 9 2" xfId="1078"/>
    <cellStyle name="常规 4 3" xfId="1079"/>
    <cellStyle name="Accent4 3 2" xfId="1080"/>
    <cellStyle name="Accent6 2" xfId="1081"/>
    <cellStyle name="标题 2 2" xfId="1082"/>
    <cellStyle name="标题 6 2 2" xfId="1083"/>
    <cellStyle name="t" xfId="1084"/>
    <cellStyle name="注释 3 2" xfId="1085"/>
    <cellStyle name="常规 24" xfId="1086"/>
    <cellStyle name="常规 19" xfId="1087"/>
    <cellStyle name="输入 8" xfId="1088"/>
    <cellStyle name="链接单元格 6" xfId="1089"/>
    <cellStyle name="计算 5 3" xfId="1090"/>
    <cellStyle name="Accent6 7" xfId="1091"/>
    <cellStyle name="常规 2 12 2" xfId="1092"/>
    <cellStyle name="适中 4 2 2" xfId="1093"/>
    <cellStyle name="标题 1 4 3" xfId="1094"/>
    <cellStyle name="_弱电系统设备配置报价清单" xfId="1095"/>
    <cellStyle name="常规 2 2 2 3 2" xfId="1096"/>
    <cellStyle name="日期 2" xfId="1097"/>
    <cellStyle name="强调文字颜色 4 2 3" xfId="1098"/>
    <cellStyle name="常规 2 3 2 4 2" xfId="1099"/>
    <cellStyle name="60% - 强调文字颜色 6 3 2" xfId="1100"/>
    <cellStyle name="常规 440" xfId="1101"/>
    <cellStyle name="常规 435" xfId="1102"/>
    <cellStyle name="好_2008年地州对账表(国库资金）" xfId="1103"/>
    <cellStyle name="20% - 强调文字颜色 3 2 2" xfId="1104"/>
    <cellStyle name="Accent2 - 40% 2" xfId="1105"/>
    <cellStyle name="常规 2 3 3 2" xfId="1106"/>
    <cellStyle name="日期" xfId="1107"/>
    <cellStyle name="常规 2 9 4" xfId="1108"/>
    <cellStyle name="常规 22" xfId="1109"/>
    <cellStyle name="常规 17" xfId="1110"/>
    <cellStyle name="链接单元格 4" xfId="1111"/>
    <cellStyle name="标题 3 3 2 2" xfId="1112"/>
    <cellStyle name="输入 6" xfId="1113"/>
    <cellStyle name="百分比 2 4" xfId="1114"/>
    <cellStyle name="差_0605石屏" xfId="1115"/>
    <cellStyle name="商品名称 3 2" xfId="1116"/>
    <cellStyle name="Accent4 5 2" xfId="1117"/>
    <cellStyle name="标题 10" xfId="1118"/>
    <cellStyle name="_Book1_3" xfId="1119"/>
    <cellStyle name="常规 2 3 6" xfId="1120"/>
    <cellStyle name="args.style" xfId="1121"/>
    <cellStyle name="40% - 强调文字颜色 5 2 2" xfId="1122"/>
    <cellStyle name="Comma_!!!GO" xfId="1123"/>
    <cellStyle name="Accent3 2 2" xfId="1124"/>
    <cellStyle name="千位分隔 6 2" xfId="1125"/>
    <cellStyle name="汇总 5 3 2" xfId="1126"/>
    <cellStyle name="Pourcentage_pldt" xfId="1127"/>
    <cellStyle name="链接单元格 7" xfId="1128"/>
    <cellStyle name="Normal - Style1" xfId="1129"/>
    <cellStyle name="强调 1 2" xfId="1130"/>
    <cellStyle name="常规 4 3 5" xfId="1131"/>
    <cellStyle name="差 3" xfId="1132"/>
    <cellStyle name="输出 4 2" xfId="1133"/>
    <cellStyle name="借出原因 2 2 2" xfId="1134"/>
    <cellStyle name="适中 3 2" xfId="1135"/>
    <cellStyle name="常规 442" xfId="1136"/>
    <cellStyle name="常规 8 2" xfId="1137"/>
    <cellStyle name="好_1110洱源 2" xfId="1138"/>
    <cellStyle name="_Book1_2 2" xfId="1139"/>
    <cellStyle name="_Book1_2 2 2" xfId="1140"/>
    <cellStyle name="Accent3 3" xfId="1141"/>
    <cellStyle name="千位分隔 7" xfId="1142"/>
    <cellStyle name="好_1110洱源 2 2" xfId="1143"/>
    <cellStyle name="RowLevel_0" xfId="1144"/>
    <cellStyle name="计算" xfId="1145" builtinId="22"/>
    <cellStyle name="Header1" xfId="1146"/>
    <cellStyle name="60% - 强调文字颜色 6 2 3" xfId="1147"/>
    <cellStyle name="_关闭破产企业已移交地方管理中小学校退休教师情况明细表(1)" xfId="1148"/>
    <cellStyle name="0,0_x005f_x000d__x005f_x000a_NA_x005f_x000d__x005f_x000a_" xfId="1149"/>
    <cellStyle name="注释 8" xfId="1150"/>
    <cellStyle name="数量 3" xfId="1151"/>
    <cellStyle name="Accent6 5" xfId="1152"/>
    <cellStyle name="超级链接 3" xfId="1153"/>
    <cellStyle name="好 3 2" xfId="1154"/>
    <cellStyle name="检查单元格 3 4" xfId="1155"/>
    <cellStyle name="常规 2 6 4" xfId="1156"/>
    <cellStyle name="Input [yellow] 2 2" xfId="1157"/>
    <cellStyle name="常规 5 2" xfId="1158"/>
    <cellStyle name="千位分隔 2 2" xfId="1159"/>
    <cellStyle name="Accent5 5 2" xfId="1160"/>
    <cellStyle name="常规 7" xfId="1161"/>
    <cellStyle name="标题 1 5 2" xfId="1162"/>
    <cellStyle name="Accent4 - 40%" xfId="1163"/>
    <cellStyle name="Accent2 - 20% 3" xfId="1164"/>
    <cellStyle name="常规 2 2 2 5" xfId="1165"/>
    <cellStyle name="60% - 强调文字颜色 5 2 2 2" xfId="1166"/>
    <cellStyle name="强调文字颜色 5 2 3" xfId="1167"/>
    <cellStyle name="汇总 2 2 2 2" xfId="1168"/>
    <cellStyle name="60% - 强调文字颜色 3 2" xfId="1169"/>
    <cellStyle name="_Book1_2 3 2" xfId="1170"/>
    <cellStyle name="常规 2 10 2" xfId="1171"/>
    <cellStyle name="常规 3 3 2 3" xfId="1172"/>
    <cellStyle name="强调 3" xfId="1173"/>
    <cellStyle name="常规 15 2" xfId="1174"/>
    <cellStyle name="标题 2 3" xfId="1175"/>
    <cellStyle name="Accent6 3" xfId="1176"/>
    <cellStyle name="Input [yellow] 2 3" xfId="1177"/>
    <cellStyle name="常规 5 3" xfId="1178"/>
    <cellStyle name="常规 15 2 2" xfId="1179"/>
    <cellStyle name="标题 2 3 2" xfId="1180"/>
    <cellStyle name="好_2007年地州资金往来对账表 3" xfId="1181"/>
    <cellStyle name="解释性文本 4 3" xfId="1182"/>
    <cellStyle name="Accent3 2" xfId="1183"/>
    <cellStyle name="千位分隔 6" xfId="1184"/>
    <cellStyle name="标题 4 5 3" xfId="1185"/>
    <cellStyle name="输入 2 4" xfId="1186"/>
    <cellStyle name="汇总 6" xfId="1187"/>
    <cellStyle name="解释性文本 3 2 2" xfId="1188"/>
    <cellStyle name="标题 3 3 2" xfId="1189"/>
    <cellStyle name="常规 7 3" xfId="1190"/>
    <cellStyle name="常规 4" xfId="1191"/>
    <cellStyle name="百分比 2 5 2" xfId="1192"/>
    <cellStyle name="Accent1 - 20% 2" xfId="1193"/>
    <cellStyle name="注释 5" xfId="1194"/>
    <cellStyle name="常规 3 3" xfId="1195"/>
    <cellStyle name="百分比 2 8 2" xfId="1196"/>
    <cellStyle name="常规 2 2 11 2" xfId="1197"/>
    <cellStyle name="百分比 2 2 4 2" xfId="1198"/>
    <cellStyle name="强调文字颜色 6 2 3" xfId="1199"/>
    <cellStyle name="输入 2 3" xfId="1200"/>
    <cellStyle name="标题 4 5 2" xfId="1201"/>
    <cellStyle name="汇总 3 3" xfId="1202"/>
    <cellStyle name="常规 2 2 3 3" xfId="1203"/>
    <cellStyle name="Input Cells" xfId="1204"/>
    <cellStyle name="差_11大理 2" xfId="1205"/>
    <cellStyle name="数量" xfId="1206"/>
    <cellStyle name="60% - 强调文字颜色 6 3" xfId="1207"/>
    <cellStyle name="20% - 强调文字颜色 1 2 2" xfId="1208"/>
    <cellStyle name="常规 2 3 2 4" xfId="1209"/>
    <cellStyle name="60% - 强调文字颜色 2 2 2 2" xfId="1210"/>
    <cellStyle name="百分比 2 7" xfId="1211"/>
    <cellStyle name="常规 3 2 3 2" xfId="1212"/>
    <cellStyle name="Accent5 - 60% 3" xfId="1213"/>
    <cellStyle name="Percent [2]" xfId="1214"/>
    <cellStyle name="千位分隔 7 2" xfId="1215"/>
    <cellStyle name="Accent3 3 2" xfId="1216"/>
    <cellStyle name="Accent2 6" xfId="1217"/>
    <cellStyle name="40% - 强调文字颜色 3 2" xfId="1218"/>
    <cellStyle name="Moneda_96 Risk" xfId="1219"/>
    <cellStyle name="Accent1 6" xfId="1220"/>
    <cellStyle name="60% - 强调文字颜色 1 2 3" xfId="1221"/>
    <cellStyle name="强调文字颜色 4 2" xfId="1222"/>
    <cellStyle name="Accent1 - 20% 3" xfId="1223"/>
    <cellStyle name="注释 6" xfId="1224"/>
    <cellStyle name="适中 4 4" xfId="1225"/>
    <cellStyle name="常规 2 14" xfId="1226"/>
    <cellStyle name="Accent4 - 60% 2 2" xfId="1227"/>
    <cellStyle name="适中 5 3" xfId="1228"/>
    <cellStyle name="常规_2007年云南省向人大报送政府收支预算表格式编制过程表 3 2" xfId="1229"/>
    <cellStyle name="计算 4" xfId="1230"/>
    <cellStyle name="60% - 强调文字颜色 1 2 2 2" xfId="1231"/>
    <cellStyle name="Accent1 5 2" xfId="1232"/>
    <cellStyle name="标题 4 3 4" xfId="1233"/>
    <cellStyle name="_ET_STYLE_NoName_00__Sheet3" xfId="1234"/>
    <cellStyle name="常规 2 3 3 3" xfId="1235"/>
    <cellStyle name="Accent2 - 40% 3" xfId="1236"/>
    <cellStyle name="适中 2 2" xfId="1237"/>
    <cellStyle name="输出 3 2" xfId="1238"/>
    <cellStyle name="Accent3 7" xfId="1239"/>
    <cellStyle name="40% - 强调文字颜色 4 3" xfId="1240"/>
    <cellStyle name="差 7" xfId="1241"/>
    <cellStyle name="常规 451" xfId="1242"/>
    <cellStyle name="借出原因" xfId="1243"/>
    <cellStyle name="常规 23" xfId="1244"/>
    <cellStyle name="常规 18" xfId="1245"/>
    <cellStyle name="输入 7" xfId="1246"/>
    <cellStyle name="链接单元格 5" xfId="1247"/>
    <cellStyle name="计算 5 2" xfId="1248"/>
    <cellStyle name="标题 5 4" xfId="1249"/>
    <cellStyle name="常规 18 3" xfId="1250"/>
    <cellStyle name="标题 7 4" xfId="1251"/>
    <cellStyle name="常规 2 2 2 2 2" xfId="1252"/>
    <cellStyle name="好_1110洱源 3" xfId="1253"/>
    <cellStyle name="常规 443" xfId="1254"/>
    <cellStyle name="常规 8 3" xfId="1255"/>
    <cellStyle name="好 3 2 2" xfId="1256"/>
    <cellStyle name="差_Book1 2" xfId="1257"/>
    <cellStyle name="_ET_STYLE_NoName_00_" xfId="1258"/>
    <cellStyle name="60% - 强调文字颜色 5 3" xfId="1259"/>
    <cellStyle name="Accent6 - 20% 2 2" xfId="1260"/>
    <cellStyle name="差 3 3" xfId="1261"/>
    <cellStyle name="寘嬫愗傝 [0.00]_Region Orders (2)" xfId="1262"/>
    <cellStyle name="好_0605石屏 2" xfId="1263"/>
    <cellStyle name="60% - 强调文字颜色 2 2 3" xfId="1264"/>
    <cellStyle name="编号 3 2" xfId="1265"/>
    <cellStyle name="常规 2 5 4 2" xfId="1266"/>
    <cellStyle name="计算 5" xfId="1267"/>
    <cellStyle name="常规 2 16" xfId="1268"/>
    <cellStyle name="Accent5 - 40% 2 2" xfId="1269"/>
    <cellStyle name="警告文本 3" xfId="1270"/>
    <cellStyle name="百分比 4 3" xfId="1271"/>
    <cellStyle name="20% - 强调文字颜色 6 2 2" xfId="1272"/>
    <cellStyle name="常规 3 4 3" xfId="1273"/>
    <cellStyle name="常规 2 2 4" xfId="1274"/>
    <cellStyle name="_Book1_2" xfId="1275"/>
    <cellStyle name="60% - 强调文字颜色 4 3 2" xfId="1276"/>
    <cellStyle name="60% - 强调文字颜色 5 2" xfId="1277"/>
    <cellStyle name="链接单元格 3 2" xfId="1278"/>
    <cellStyle name="常规 3 2 5" xfId="1279"/>
    <cellStyle name="输入 5 2" xfId="1280"/>
    <cellStyle name="百分比 5" xfId="1281"/>
    <cellStyle name="常规 2 5 3" xfId="1282"/>
    <cellStyle name="Accent2 - 60%" xfId="1283"/>
    <cellStyle name="Accent3 4 2" xfId="1284"/>
    <cellStyle name="千位分隔 8 2" xfId="1285"/>
    <cellStyle name="百分比 10" xfId="1286"/>
    <cellStyle name="常规 6 5" xfId="1287"/>
    <cellStyle name="标题 3 2 4" xfId="1288"/>
    <cellStyle name="40% - 强调文字颜色 4 2" xfId="1289"/>
    <cellStyle name="日期 4" xfId="1290"/>
    <cellStyle name="Accent1 5" xfId="1291"/>
    <cellStyle name="60% - 强调文字颜色 1 2 2" xfId="1292"/>
    <cellStyle name="常规 2 2 2 4" xfId="1293"/>
    <cellStyle name="Accent5 8" xfId="1294"/>
    <cellStyle name="千位分隔 5" xfId="1295"/>
    <cellStyle name="Input [yellow] 2 2 2" xfId="1296"/>
    <cellStyle name="常规 10 2 3" xfId="1297"/>
    <cellStyle name="未定义" xfId="1298"/>
    <cellStyle name="输出" xfId="1299" builtinId="21"/>
    <cellStyle name="40% - 强调文字颜色 5 3" xfId="1300"/>
    <cellStyle name="常规 2 3 2 2" xfId="1301"/>
    <cellStyle name="链接单元格" xfId="1302" builtinId="24"/>
    <cellStyle name="Accent1 4" xfId="1303"/>
    <cellStyle name="注释 4 2" xfId="1304"/>
    <cellStyle name="常规 4 2 2 2 2" xfId="1305"/>
    <cellStyle name="常规 19 2 2" xfId="1306"/>
    <cellStyle name="常规 2 11 2" xfId="1307"/>
    <cellStyle name="好_0605石屏" xfId="1308"/>
    <cellStyle name="常规 5 4" xfId="1309"/>
    <cellStyle name="常规 2 2 2 2 3" xfId="1310"/>
    <cellStyle name="常规 2 4 4 2" xfId="1311"/>
    <cellStyle name="常规 2 2 2 4 2" xfId="1312"/>
    <cellStyle name="好 4" xfId="1313"/>
    <cellStyle name="常规 2 2 5" xfId="1314"/>
    <cellStyle name="差_Book1" xfId="1315"/>
    <cellStyle name="常规 2 5 2 2 2" xfId="1316"/>
    <cellStyle name="常规 2 5 2 2" xfId="1317"/>
    <cellStyle name="标题 4 6" xfId="1318"/>
    <cellStyle name="常规 2 4 2 3" xfId="1319"/>
    <cellStyle name="输出 2 2 2" xfId="1320"/>
    <cellStyle name="常规 2 12" xfId="1321"/>
    <cellStyle name="适中 4 2" xfId="1322"/>
    <cellStyle name="检查单元格 2 2 2" xfId="1323"/>
    <cellStyle name="输出 5 2" xfId="1324"/>
    <cellStyle name="常规 2 4 4" xfId="1325"/>
    <cellStyle name="好 8" xfId="1326"/>
    <cellStyle name="常规 2 4 2 2 2" xfId="1327"/>
    <cellStyle name="检查单元格 7" xfId="1328"/>
    <cellStyle name="常规 6 3" xfId="1329"/>
    <cellStyle name="检查单元格 3 2 2" xfId="1330"/>
    <cellStyle name="常规 3" xfId="1331"/>
    <cellStyle name="常规 3 2" xfId="1332"/>
  </cellStyles>
  <dxfs count="6">
    <dxf>
      <font>
        <color indexed="9"/>
      </font>
    </dxf>
    <dxf>
      <font>
        <b val="1"/>
        <i val="0"/>
      </font>
    </dxf>
    <dxf>
      <font>
        <color indexed="10"/>
      </font>
    </dxf>
    <dxf>
      <font>
        <b val="0"/>
        <i val="0"/>
        <color indexed="9"/>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2</xdr:row>
      <xdr:rowOff>0</xdr:rowOff>
    </xdr:from>
    <xdr:to>
      <xdr:col>10</xdr:col>
      <xdr:colOff>0</xdr:colOff>
      <xdr:row>2</xdr:row>
      <xdr:rowOff>15240</xdr:rowOff>
    </xdr:to>
    <xdr:cxnSp>
      <xdr:nvCxnSpPr>
        <xdr:cNvPr id="2" name="直接连接符 1"/>
        <xdr:cNvCxnSpPr/>
      </xdr:nvCxnSpPr>
      <xdr:spPr>
        <a:xfrm>
          <a:off x="16697325" y="82677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10706100" y="82677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1076960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7784;&#26133;/2022&#24180;/2022&#24180;&#39044;&#31639;/2022&#24180;&#39044;&#31639;&#21512;&#35746;&#26412;/2.1&#36890;&#28023;&#21439;2021&#24180;&#22320;&#26041;&#36130;&#25919;&#39044;&#31639;&#25191;&#34892;&#24773;&#20917;&#21644;2022&#24180;&#22320;&#26041;&#36130;&#25919;&#39044;&#31639;&#33609;&#26696;&#30340;&#25253;&#21578;&#65288;&#38468;&#34920;&#65289;&#65288;&#2345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年初预算-除人员外"/>
      <sheetName val="年初预算（对个人和家庭的补助）"/>
      <sheetName val="压减后公用经费"/>
      <sheetName val="Sheet6"/>
      <sheetName val="截止10.7其他人员支出"/>
      <sheetName val="截止10.7日人员支出"/>
      <sheetName val="10-12月人员支出"/>
      <sheetName val="截止10.7日上级项目支出"/>
      <sheetName val="截止10.7日项目支出"/>
      <sheetName val="项目调减"/>
      <sheetName val="项目新增"/>
      <sheetName val="其他支出"/>
      <sheetName val="特殊人员民生"/>
    </sheetNames>
    <sheetDataSet>
      <sheetData sheetId="0">
        <row r="1">
          <cell r="A1" t="str">
            <v>2022年通海县一般公共预算支出情况表</v>
          </cell>
        </row>
        <row r="3">
          <cell r="A3" t="str">
            <v>科目编码</v>
          </cell>
        </row>
        <row r="3">
          <cell r="D3" t="str">
            <v>2022年预算调整数</v>
          </cell>
        </row>
        <row r="4">
          <cell r="A4" t="str">
            <v>201</v>
          </cell>
        </row>
        <row r="4">
          <cell r="D4">
            <v>15203</v>
          </cell>
        </row>
        <row r="5">
          <cell r="A5" t="str">
            <v>20101</v>
          </cell>
        </row>
        <row r="5">
          <cell r="D5">
            <v>645</v>
          </cell>
        </row>
        <row r="6">
          <cell r="A6" t="str">
            <v>2010101</v>
          </cell>
        </row>
        <row r="6">
          <cell r="D6">
            <v>595</v>
          </cell>
        </row>
        <row r="7">
          <cell r="A7" t="str">
            <v>2010102</v>
          </cell>
        </row>
        <row r="7">
          <cell r="D7">
            <v>6</v>
          </cell>
        </row>
        <row r="8">
          <cell r="A8" t="str">
            <v>2010103</v>
          </cell>
        </row>
        <row r="8">
          <cell r="D8">
            <v>0</v>
          </cell>
        </row>
        <row r="9">
          <cell r="A9" t="str">
            <v>2010104</v>
          </cell>
        </row>
        <row r="9">
          <cell r="D9">
            <v>17</v>
          </cell>
        </row>
        <row r="10">
          <cell r="A10" t="str">
            <v>2010105</v>
          </cell>
        </row>
        <row r="10">
          <cell r="D10">
            <v>0</v>
          </cell>
        </row>
        <row r="11">
          <cell r="A11" t="str">
            <v>2010106</v>
          </cell>
        </row>
        <row r="11">
          <cell r="D11">
            <v>0</v>
          </cell>
        </row>
        <row r="12">
          <cell r="A12" t="str">
            <v>2010107</v>
          </cell>
        </row>
        <row r="12">
          <cell r="D12">
            <v>0</v>
          </cell>
        </row>
        <row r="13">
          <cell r="A13" t="str">
            <v>2010108</v>
          </cell>
        </row>
        <row r="13">
          <cell r="D13">
            <v>27</v>
          </cell>
        </row>
        <row r="14">
          <cell r="A14" t="str">
            <v>2010109</v>
          </cell>
        </row>
        <row r="14">
          <cell r="D14">
            <v>0</v>
          </cell>
        </row>
        <row r="15">
          <cell r="A15" t="str">
            <v>2010150</v>
          </cell>
        </row>
        <row r="15">
          <cell r="D15">
            <v>0</v>
          </cell>
        </row>
        <row r="16">
          <cell r="A16" t="str">
            <v>2010199</v>
          </cell>
        </row>
        <row r="16">
          <cell r="D16">
            <v>0</v>
          </cell>
        </row>
        <row r="17">
          <cell r="A17" t="str">
            <v>20102</v>
          </cell>
        </row>
        <row r="17">
          <cell r="D17">
            <v>735</v>
          </cell>
        </row>
        <row r="18">
          <cell r="A18" t="str">
            <v>2010201</v>
          </cell>
        </row>
        <row r="18">
          <cell r="D18">
            <v>677</v>
          </cell>
        </row>
        <row r="19">
          <cell r="A19" t="str">
            <v>2010202</v>
          </cell>
        </row>
        <row r="19">
          <cell r="D19">
            <v>0</v>
          </cell>
        </row>
        <row r="20">
          <cell r="A20" t="str">
            <v>2010203</v>
          </cell>
        </row>
        <row r="20">
          <cell r="D20">
            <v>0</v>
          </cell>
        </row>
        <row r="21">
          <cell r="A21" t="str">
            <v>2010204</v>
          </cell>
        </row>
        <row r="21">
          <cell r="D21">
            <v>15</v>
          </cell>
        </row>
        <row r="22">
          <cell r="A22" t="str">
            <v>2010205</v>
          </cell>
        </row>
        <row r="22">
          <cell r="D22">
            <v>0</v>
          </cell>
        </row>
        <row r="23">
          <cell r="A23" t="str">
            <v>2010206</v>
          </cell>
        </row>
        <row r="23">
          <cell r="D23">
            <v>33</v>
          </cell>
        </row>
        <row r="24">
          <cell r="A24" t="str">
            <v>2010250</v>
          </cell>
        </row>
        <row r="24">
          <cell r="D24">
            <v>0</v>
          </cell>
        </row>
        <row r="25">
          <cell r="A25" t="str">
            <v>2010299</v>
          </cell>
        </row>
        <row r="25">
          <cell r="D25">
            <v>10</v>
          </cell>
        </row>
        <row r="26">
          <cell r="A26" t="str">
            <v>20103</v>
          </cell>
        </row>
        <row r="26">
          <cell r="D26">
            <v>4442</v>
          </cell>
        </row>
        <row r="27">
          <cell r="A27" t="str">
            <v>2010301</v>
          </cell>
        </row>
        <row r="27">
          <cell r="D27">
            <v>4385</v>
          </cell>
        </row>
        <row r="28">
          <cell r="A28" t="str">
            <v>2010302</v>
          </cell>
        </row>
        <row r="28">
          <cell r="D28">
            <v>26</v>
          </cell>
        </row>
        <row r="29">
          <cell r="A29" t="str">
            <v>2010303</v>
          </cell>
        </row>
        <row r="29">
          <cell r="D29">
            <v>0</v>
          </cell>
        </row>
        <row r="30">
          <cell r="A30" t="str">
            <v>2010304</v>
          </cell>
        </row>
        <row r="30">
          <cell r="D30">
            <v>0</v>
          </cell>
        </row>
        <row r="31">
          <cell r="A31" t="str">
            <v>2010305</v>
          </cell>
        </row>
        <row r="31">
          <cell r="D31">
            <v>23</v>
          </cell>
        </row>
        <row r="32">
          <cell r="A32" t="str">
            <v>2010306</v>
          </cell>
        </row>
        <row r="32">
          <cell r="D32">
            <v>0</v>
          </cell>
        </row>
        <row r="33">
          <cell r="A33" t="str">
            <v>2010308</v>
          </cell>
        </row>
        <row r="33">
          <cell r="D33">
            <v>6</v>
          </cell>
        </row>
        <row r="34">
          <cell r="A34" t="str">
            <v>2010309</v>
          </cell>
        </row>
        <row r="34">
          <cell r="D34">
            <v>0</v>
          </cell>
        </row>
        <row r="35">
          <cell r="A35" t="str">
            <v>2010350</v>
          </cell>
        </row>
        <row r="35">
          <cell r="D35">
            <v>0</v>
          </cell>
        </row>
        <row r="36">
          <cell r="A36" t="str">
            <v>2010399</v>
          </cell>
        </row>
        <row r="36">
          <cell r="D36">
            <v>2</v>
          </cell>
        </row>
        <row r="37">
          <cell r="A37" t="str">
            <v>20104</v>
          </cell>
        </row>
        <row r="37">
          <cell r="D37">
            <v>396</v>
          </cell>
        </row>
        <row r="38">
          <cell r="A38" t="str">
            <v>2010401</v>
          </cell>
        </row>
        <row r="38">
          <cell r="D38">
            <v>271</v>
          </cell>
        </row>
        <row r="39">
          <cell r="A39" t="str">
            <v>2010402</v>
          </cell>
        </row>
        <row r="39">
          <cell r="D39">
            <v>0</v>
          </cell>
        </row>
        <row r="40">
          <cell r="A40" t="str">
            <v>2010403</v>
          </cell>
        </row>
        <row r="40">
          <cell r="D40">
            <v>0</v>
          </cell>
        </row>
        <row r="41">
          <cell r="A41" t="str">
            <v>2010404</v>
          </cell>
        </row>
        <row r="41">
          <cell r="D41">
            <v>4</v>
          </cell>
        </row>
        <row r="42">
          <cell r="A42" t="str">
            <v>2010405</v>
          </cell>
        </row>
        <row r="42">
          <cell r="D42">
            <v>0</v>
          </cell>
        </row>
        <row r="43">
          <cell r="A43" t="str">
            <v>2010406</v>
          </cell>
        </row>
        <row r="43">
          <cell r="D43">
            <v>0</v>
          </cell>
        </row>
        <row r="44">
          <cell r="A44" t="str">
            <v>2010407</v>
          </cell>
        </row>
        <row r="44">
          <cell r="D44">
            <v>0</v>
          </cell>
        </row>
        <row r="45">
          <cell r="A45" t="str">
            <v>2010408</v>
          </cell>
        </row>
        <row r="45">
          <cell r="D45">
            <v>0</v>
          </cell>
        </row>
        <row r="46">
          <cell r="A46" t="str">
            <v>2010450</v>
          </cell>
        </row>
        <row r="46">
          <cell r="D46">
            <v>121</v>
          </cell>
        </row>
        <row r="47">
          <cell r="A47" t="str">
            <v>2010499</v>
          </cell>
        </row>
        <row r="47">
          <cell r="D47">
            <v>0</v>
          </cell>
        </row>
        <row r="48">
          <cell r="A48" t="str">
            <v>20105</v>
          </cell>
        </row>
        <row r="48">
          <cell r="D48">
            <v>457</v>
          </cell>
        </row>
        <row r="49">
          <cell r="A49" t="str">
            <v>2010501</v>
          </cell>
        </row>
        <row r="49">
          <cell r="D49">
            <v>388</v>
          </cell>
        </row>
        <row r="50">
          <cell r="A50" t="str">
            <v>2010502</v>
          </cell>
        </row>
        <row r="50">
          <cell r="D50">
            <v>0</v>
          </cell>
        </row>
        <row r="51">
          <cell r="A51" t="str">
            <v>2010503</v>
          </cell>
        </row>
        <row r="51">
          <cell r="D51">
            <v>0</v>
          </cell>
        </row>
        <row r="52">
          <cell r="A52" t="str">
            <v>2010504</v>
          </cell>
        </row>
        <row r="52">
          <cell r="D52">
            <v>0</v>
          </cell>
        </row>
        <row r="53">
          <cell r="A53" t="str">
            <v>2010505</v>
          </cell>
        </row>
        <row r="53">
          <cell r="D53">
            <v>19</v>
          </cell>
        </row>
        <row r="54">
          <cell r="A54" t="str">
            <v>2010506</v>
          </cell>
        </row>
        <row r="54">
          <cell r="D54">
            <v>0</v>
          </cell>
        </row>
        <row r="55">
          <cell r="A55" t="str">
            <v>2010507</v>
          </cell>
        </row>
        <row r="55">
          <cell r="D55">
            <v>0</v>
          </cell>
        </row>
        <row r="56">
          <cell r="A56" t="str">
            <v>2010508</v>
          </cell>
        </row>
        <row r="56">
          <cell r="D56">
            <v>50</v>
          </cell>
        </row>
        <row r="57">
          <cell r="A57" t="str">
            <v>2010550</v>
          </cell>
        </row>
        <row r="57">
          <cell r="D57">
            <v>0</v>
          </cell>
        </row>
        <row r="58">
          <cell r="A58" t="str">
            <v>2010599</v>
          </cell>
        </row>
        <row r="58">
          <cell r="D58">
            <v>0</v>
          </cell>
        </row>
        <row r="59">
          <cell r="A59" t="str">
            <v>20106</v>
          </cell>
        </row>
        <row r="59">
          <cell r="D59">
            <v>1029</v>
          </cell>
        </row>
        <row r="60">
          <cell r="A60" t="str">
            <v>2010601</v>
          </cell>
        </row>
        <row r="60">
          <cell r="D60">
            <v>847</v>
          </cell>
        </row>
        <row r="61">
          <cell r="A61" t="str">
            <v>2010602</v>
          </cell>
        </row>
        <row r="61">
          <cell r="D61">
            <v>0</v>
          </cell>
        </row>
        <row r="62">
          <cell r="A62" t="str">
            <v>2010603</v>
          </cell>
        </row>
        <row r="62">
          <cell r="D62">
            <v>0</v>
          </cell>
        </row>
        <row r="63">
          <cell r="A63" t="str">
            <v>2010604</v>
          </cell>
        </row>
        <row r="63">
          <cell r="D63">
            <v>0</v>
          </cell>
        </row>
        <row r="64">
          <cell r="A64" t="str">
            <v>2010605</v>
          </cell>
        </row>
        <row r="64">
          <cell r="D64">
            <v>0</v>
          </cell>
        </row>
        <row r="65">
          <cell r="A65" t="str">
            <v>2010606</v>
          </cell>
        </row>
        <row r="65">
          <cell r="D65">
            <v>0</v>
          </cell>
        </row>
        <row r="66">
          <cell r="A66" t="str">
            <v>2010607</v>
          </cell>
        </row>
        <row r="66">
          <cell r="D66">
            <v>5</v>
          </cell>
        </row>
        <row r="67">
          <cell r="A67" t="str">
            <v>2010608</v>
          </cell>
        </row>
        <row r="67">
          <cell r="D67">
            <v>10</v>
          </cell>
        </row>
        <row r="68">
          <cell r="A68" t="str">
            <v>2010650</v>
          </cell>
        </row>
        <row r="68">
          <cell r="D68">
            <v>0</v>
          </cell>
        </row>
        <row r="69">
          <cell r="A69" t="str">
            <v>2010699</v>
          </cell>
        </row>
        <row r="69">
          <cell r="D69">
            <v>167</v>
          </cell>
        </row>
        <row r="70">
          <cell r="A70" t="str">
            <v>20107</v>
          </cell>
        </row>
        <row r="70">
          <cell r="D70">
            <v>0</v>
          </cell>
        </row>
        <row r="71">
          <cell r="A71" t="str">
            <v>2010701</v>
          </cell>
        </row>
        <row r="71">
          <cell r="D71">
            <v>0</v>
          </cell>
        </row>
        <row r="72">
          <cell r="A72" t="str">
            <v>2010702</v>
          </cell>
        </row>
        <row r="72">
          <cell r="D72">
            <v>0</v>
          </cell>
        </row>
        <row r="73">
          <cell r="A73" t="str">
            <v>2010703</v>
          </cell>
        </row>
        <row r="73">
          <cell r="D73">
            <v>0</v>
          </cell>
        </row>
        <row r="74">
          <cell r="A74" t="str">
            <v>2010704</v>
          </cell>
        </row>
        <row r="74">
          <cell r="D74">
            <v>0</v>
          </cell>
        </row>
        <row r="75">
          <cell r="A75" t="str">
            <v>2010705</v>
          </cell>
        </row>
        <row r="75">
          <cell r="D75">
            <v>0</v>
          </cell>
        </row>
        <row r="76">
          <cell r="A76" t="str">
            <v>2010706</v>
          </cell>
        </row>
        <row r="76">
          <cell r="D76">
            <v>0</v>
          </cell>
        </row>
        <row r="77">
          <cell r="A77" t="str">
            <v>2010707</v>
          </cell>
        </row>
        <row r="77">
          <cell r="D77">
            <v>0</v>
          </cell>
        </row>
        <row r="78">
          <cell r="A78" t="str">
            <v>2010708</v>
          </cell>
        </row>
        <row r="78">
          <cell r="D78">
            <v>0</v>
          </cell>
        </row>
        <row r="79">
          <cell r="A79" t="str">
            <v>2010709</v>
          </cell>
        </row>
        <row r="79">
          <cell r="D79">
            <v>0</v>
          </cell>
        </row>
        <row r="80">
          <cell r="A80">
            <v>2010710</v>
          </cell>
        </row>
        <row r="80">
          <cell r="D80">
            <v>0</v>
          </cell>
        </row>
        <row r="81">
          <cell r="A81" t="str">
            <v>2010750</v>
          </cell>
        </row>
        <row r="81">
          <cell r="D81">
            <v>0</v>
          </cell>
        </row>
        <row r="82">
          <cell r="A82" t="str">
            <v>2010799</v>
          </cell>
        </row>
        <row r="82">
          <cell r="D82">
            <v>0</v>
          </cell>
        </row>
        <row r="83">
          <cell r="A83" t="str">
            <v>20108</v>
          </cell>
        </row>
        <row r="83">
          <cell r="D83">
            <v>11</v>
          </cell>
        </row>
        <row r="84">
          <cell r="A84" t="str">
            <v>2010801</v>
          </cell>
        </row>
        <row r="84">
          <cell r="D84">
            <v>0</v>
          </cell>
        </row>
        <row r="85">
          <cell r="A85" t="str">
            <v>2010802</v>
          </cell>
        </row>
        <row r="85">
          <cell r="D85">
            <v>0</v>
          </cell>
        </row>
        <row r="86">
          <cell r="A86" t="str">
            <v>2010803</v>
          </cell>
        </row>
        <row r="86">
          <cell r="D86">
            <v>0</v>
          </cell>
        </row>
        <row r="87">
          <cell r="A87" t="str">
            <v>2010804</v>
          </cell>
        </row>
        <row r="87">
          <cell r="D87">
            <v>11</v>
          </cell>
        </row>
        <row r="88">
          <cell r="A88" t="str">
            <v>2010805</v>
          </cell>
        </row>
        <row r="88">
          <cell r="D88">
            <v>0</v>
          </cell>
        </row>
        <row r="89">
          <cell r="A89" t="str">
            <v>2010806</v>
          </cell>
        </row>
        <row r="89">
          <cell r="D89">
            <v>0</v>
          </cell>
        </row>
        <row r="90">
          <cell r="A90" t="str">
            <v>2010850</v>
          </cell>
        </row>
        <row r="90">
          <cell r="D90">
            <v>0</v>
          </cell>
        </row>
        <row r="91">
          <cell r="A91" t="str">
            <v>2010899</v>
          </cell>
        </row>
        <row r="91">
          <cell r="D91">
            <v>0</v>
          </cell>
        </row>
        <row r="92">
          <cell r="A92" t="str">
            <v>20109</v>
          </cell>
        </row>
        <row r="92">
          <cell r="D92">
            <v>0</v>
          </cell>
        </row>
        <row r="93">
          <cell r="A93" t="str">
            <v>2010901</v>
          </cell>
        </row>
        <row r="93">
          <cell r="D93">
            <v>0</v>
          </cell>
        </row>
        <row r="94">
          <cell r="A94" t="str">
            <v>2010902</v>
          </cell>
        </row>
        <row r="94">
          <cell r="D94">
            <v>0</v>
          </cell>
        </row>
        <row r="95">
          <cell r="A95" t="str">
            <v>2010903</v>
          </cell>
        </row>
        <row r="95">
          <cell r="D95">
            <v>0</v>
          </cell>
        </row>
        <row r="96">
          <cell r="A96" t="str">
            <v>2010905</v>
          </cell>
        </row>
        <row r="96">
          <cell r="D96">
            <v>0</v>
          </cell>
        </row>
        <row r="97">
          <cell r="A97" t="str">
            <v>2010907</v>
          </cell>
        </row>
        <row r="97">
          <cell r="D97">
            <v>0</v>
          </cell>
        </row>
        <row r="98">
          <cell r="A98" t="str">
            <v>2010908</v>
          </cell>
        </row>
        <row r="98">
          <cell r="D98">
            <v>0</v>
          </cell>
        </row>
        <row r="99">
          <cell r="A99" t="str">
            <v>2010909</v>
          </cell>
        </row>
        <row r="99">
          <cell r="D99">
            <v>0</v>
          </cell>
        </row>
        <row r="100">
          <cell r="A100" t="str">
            <v>2010910</v>
          </cell>
        </row>
        <row r="100">
          <cell r="D100">
            <v>0</v>
          </cell>
        </row>
        <row r="101">
          <cell r="A101" t="str">
            <v>2010911</v>
          </cell>
        </row>
        <row r="101">
          <cell r="D101">
            <v>0</v>
          </cell>
        </row>
        <row r="102">
          <cell r="A102" t="str">
            <v>2010912</v>
          </cell>
        </row>
        <row r="102">
          <cell r="D102">
            <v>0</v>
          </cell>
        </row>
        <row r="103">
          <cell r="A103" t="str">
            <v>2010950</v>
          </cell>
        </row>
        <row r="103">
          <cell r="D103">
            <v>0</v>
          </cell>
        </row>
        <row r="104">
          <cell r="A104" t="str">
            <v>2010999</v>
          </cell>
        </row>
        <row r="104">
          <cell r="D104">
            <v>0</v>
          </cell>
        </row>
        <row r="105">
          <cell r="A105">
            <v>20110</v>
          </cell>
        </row>
        <row r="105">
          <cell r="D105">
            <v>0</v>
          </cell>
        </row>
        <row r="106">
          <cell r="A106">
            <v>2011001</v>
          </cell>
        </row>
        <row r="106">
          <cell r="D106">
            <v>0</v>
          </cell>
        </row>
        <row r="107">
          <cell r="A107">
            <v>2011002</v>
          </cell>
        </row>
        <row r="107">
          <cell r="D107">
            <v>0</v>
          </cell>
        </row>
        <row r="108">
          <cell r="A108">
            <v>2011003</v>
          </cell>
        </row>
        <row r="108">
          <cell r="D108">
            <v>0</v>
          </cell>
        </row>
        <row r="109">
          <cell r="A109">
            <v>2011004</v>
          </cell>
        </row>
        <row r="109">
          <cell r="D109">
            <v>0</v>
          </cell>
        </row>
        <row r="110">
          <cell r="A110">
            <v>2011005</v>
          </cell>
        </row>
        <row r="110">
          <cell r="D110">
            <v>0</v>
          </cell>
        </row>
        <row r="111">
          <cell r="A111">
            <v>2011007</v>
          </cell>
        </row>
        <row r="111">
          <cell r="D111">
            <v>0</v>
          </cell>
        </row>
        <row r="112">
          <cell r="A112">
            <v>2011008</v>
          </cell>
        </row>
        <row r="112">
          <cell r="D112">
            <v>0</v>
          </cell>
        </row>
        <row r="113">
          <cell r="A113">
            <v>2011050</v>
          </cell>
        </row>
        <row r="113">
          <cell r="D113">
            <v>0</v>
          </cell>
        </row>
        <row r="114">
          <cell r="A114">
            <v>2011099</v>
          </cell>
        </row>
        <row r="114">
          <cell r="D114">
            <v>0</v>
          </cell>
        </row>
        <row r="115">
          <cell r="A115" t="str">
            <v>20111</v>
          </cell>
        </row>
        <row r="115">
          <cell r="D115">
            <v>1451</v>
          </cell>
        </row>
        <row r="116">
          <cell r="A116" t="str">
            <v>2011101</v>
          </cell>
        </row>
        <row r="116">
          <cell r="D116">
            <v>1386</v>
          </cell>
        </row>
        <row r="117">
          <cell r="A117" t="str">
            <v>2011102</v>
          </cell>
        </row>
        <row r="117">
          <cell r="D117">
            <v>24</v>
          </cell>
        </row>
        <row r="118">
          <cell r="A118" t="str">
            <v>2011103</v>
          </cell>
        </row>
        <row r="118">
          <cell r="D118">
            <v>0</v>
          </cell>
        </row>
        <row r="119">
          <cell r="A119" t="str">
            <v>2011104</v>
          </cell>
        </row>
        <row r="119">
          <cell r="D119">
            <v>0</v>
          </cell>
        </row>
        <row r="120">
          <cell r="A120" t="str">
            <v>2011105</v>
          </cell>
        </row>
        <row r="120">
          <cell r="D120">
            <v>0</v>
          </cell>
        </row>
        <row r="121">
          <cell r="A121" t="str">
            <v>2011106</v>
          </cell>
        </row>
        <row r="121">
          <cell r="D121">
            <v>0</v>
          </cell>
        </row>
        <row r="122">
          <cell r="A122" t="str">
            <v>2011150</v>
          </cell>
        </row>
        <row r="122">
          <cell r="D122">
            <v>0</v>
          </cell>
        </row>
        <row r="123">
          <cell r="A123" t="str">
            <v>2011199</v>
          </cell>
        </row>
        <row r="123">
          <cell r="D123">
            <v>41</v>
          </cell>
        </row>
        <row r="124">
          <cell r="A124" t="str">
            <v>20113</v>
          </cell>
        </row>
        <row r="124">
          <cell r="D124">
            <v>150</v>
          </cell>
        </row>
        <row r="125">
          <cell r="A125" t="str">
            <v>2011301</v>
          </cell>
        </row>
        <row r="125">
          <cell r="D125">
            <v>122</v>
          </cell>
        </row>
        <row r="126">
          <cell r="A126" t="str">
            <v>2011302</v>
          </cell>
        </row>
        <row r="126">
          <cell r="D126">
            <v>0</v>
          </cell>
        </row>
        <row r="127">
          <cell r="A127" t="str">
            <v>2011303</v>
          </cell>
        </row>
        <row r="127">
          <cell r="D127">
            <v>0</v>
          </cell>
        </row>
        <row r="128">
          <cell r="A128" t="str">
            <v>2011304</v>
          </cell>
        </row>
        <row r="128">
          <cell r="D128">
            <v>0</v>
          </cell>
        </row>
        <row r="129">
          <cell r="A129" t="str">
            <v>2011305</v>
          </cell>
        </row>
        <row r="129">
          <cell r="D129">
            <v>0</v>
          </cell>
        </row>
        <row r="130">
          <cell r="A130" t="str">
            <v>2011306</v>
          </cell>
        </row>
        <row r="130">
          <cell r="D130">
            <v>0</v>
          </cell>
        </row>
        <row r="131">
          <cell r="A131" t="str">
            <v>2011307</v>
          </cell>
        </row>
        <row r="131">
          <cell r="D131">
            <v>4</v>
          </cell>
        </row>
        <row r="132">
          <cell r="A132" t="str">
            <v>2011308</v>
          </cell>
        </row>
        <row r="132">
          <cell r="D132">
            <v>24</v>
          </cell>
        </row>
        <row r="133">
          <cell r="A133" t="str">
            <v>2011350</v>
          </cell>
        </row>
        <row r="133">
          <cell r="D133">
            <v>0</v>
          </cell>
        </row>
        <row r="134">
          <cell r="A134" t="str">
            <v>2011399</v>
          </cell>
        </row>
        <row r="134">
          <cell r="D134">
            <v>0</v>
          </cell>
        </row>
        <row r="135">
          <cell r="A135" t="str">
            <v>20114</v>
          </cell>
        </row>
        <row r="135">
          <cell r="D135">
            <v>0</v>
          </cell>
        </row>
        <row r="136">
          <cell r="A136" t="str">
            <v>2011401</v>
          </cell>
        </row>
        <row r="136">
          <cell r="D136">
            <v>0</v>
          </cell>
        </row>
        <row r="137">
          <cell r="A137" t="str">
            <v>2011402</v>
          </cell>
        </row>
        <row r="137">
          <cell r="D137">
            <v>0</v>
          </cell>
        </row>
        <row r="138">
          <cell r="A138" t="str">
            <v>2011403</v>
          </cell>
        </row>
        <row r="138">
          <cell r="D138">
            <v>0</v>
          </cell>
        </row>
        <row r="139">
          <cell r="A139" t="str">
            <v>2011404</v>
          </cell>
        </row>
        <row r="139">
          <cell r="D139">
            <v>0</v>
          </cell>
        </row>
        <row r="140">
          <cell r="A140" t="str">
            <v>2011405</v>
          </cell>
        </row>
        <row r="140">
          <cell r="D140">
            <v>0</v>
          </cell>
        </row>
        <row r="141">
          <cell r="A141" t="str">
            <v>2011406</v>
          </cell>
        </row>
        <row r="141">
          <cell r="D141">
            <v>0</v>
          </cell>
        </row>
        <row r="142">
          <cell r="A142" t="str">
            <v>2011408</v>
          </cell>
        </row>
        <row r="142">
          <cell r="D142">
            <v>0</v>
          </cell>
        </row>
        <row r="143">
          <cell r="A143" t="str">
            <v>2011409</v>
          </cell>
        </row>
        <row r="143">
          <cell r="D143">
            <v>0</v>
          </cell>
        </row>
        <row r="144">
          <cell r="A144" t="str">
            <v>2011410</v>
          </cell>
        </row>
        <row r="144">
          <cell r="D144">
            <v>0</v>
          </cell>
        </row>
        <row r="145">
          <cell r="A145" t="str">
            <v>2011411</v>
          </cell>
        </row>
        <row r="145">
          <cell r="D145">
            <v>0</v>
          </cell>
        </row>
        <row r="146">
          <cell r="A146" t="str">
            <v>2011450</v>
          </cell>
        </row>
        <row r="146">
          <cell r="D146">
            <v>0</v>
          </cell>
        </row>
        <row r="147">
          <cell r="A147" t="str">
            <v>2011499</v>
          </cell>
        </row>
        <row r="147">
          <cell r="D147">
            <v>0</v>
          </cell>
        </row>
        <row r="148">
          <cell r="A148" t="str">
            <v>20123</v>
          </cell>
        </row>
        <row r="148">
          <cell r="D148">
            <v>145</v>
          </cell>
        </row>
        <row r="149">
          <cell r="A149" t="str">
            <v>2012301</v>
          </cell>
        </row>
        <row r="149">
          <cell r="D149">
            <v>0</v>
          </cell>
        </row>
        <row r="150">
          <cell r="A150" t="str">
            <v>2012302</v>
          </cell>
        </row>
        <row r="150">
          <cell r="D150">
            <v>0</v>
          </cell>
        </row>
        <row r="151">
          <cell r="A151" t="str">
            <v>2012303</v>
          </cell>
        </row>
        <row r="151">
          <cell r="D151">
            <v>0</v>
          </cell>
        </row>
        <row r="152">
          <cell r="A152" t="str">
            <v>2012304</v>
          </cell>
        </row>
        <row r="152">
          <cell r="D152">
            <v>131</v>
          </cell>
        </row>
        <row r="153">
          <cell r="A153" t="str">
            <v>2012350</v>
          </cell>
        </row>
        <row r="153">
          <cell r="D153">
            <v>0</v>
          </cell>
        </row>
        <row r="154">
          <cell r="A154" t="str">
            <v>2012399</v>
          </cell>
        </row>
        <row r="154">
          <cell r="D154">
            <v>14</v>
          </cell>
        </row>
        <row r="155">
          <cell r="A155" t="str">
            <v>20125</v>
          </cell>
        </row>
        <row r="155">
          <cell r="D155">
            <v>0</v>
          </cell>
        </row>
        <row r="156">
          <cell r="A156" t="str">
            <v>2012501</v>
          </cell>
        </row>
        <row r="156">
          <cell r="D156">
            <v>0</v>
          </cell>
        </row>
        <row r="157">
          <cell r="A157" t="str">
            <v>2012502</v>
          </cell>
        </row>
        <row r="157">
          <cell r="D157">
            <v>0</v>
          </cell>
        </row>
        <row r="158">
          <cell r="A158" t="str">
            <v>2012503</v>
          </cell>
        </row>
        <row r="158">
          <cell r="D158">
            <v>0</v>
          </cell>
        </row>
        <row r="159">
          <cell r="A159" t="str">
            <v>2012504</v>
          </cell>
        </row>
        <row r="159">
          <cell r="D159">
            <v>0</v>
          </cell>
        </row>
        <row r="160">
          <cell r="A160" t="str">
            <v>2012505</v>
          </cell>
        </row>
        <row r="160">
          <cell r="D160">
            <v>0</v>
          </cell>
        </row>
        <row r="161">
          <cell r="A161" t="str">
            <v>2012550</v>
          </cell>
        </row>
        <row r="161">
          <cell r="D161">
            <v>0</v>
          </cell>
        </row>
        <row r="162">
          <cell r="A162" t="str">
            <v>2012599</v>
          </cell>
        </row>
        <row r="162">
          <cell r="D162">
            <v>0</v>
          </cell>
        </row>
        <row r="163">
          <cell r="A163" t="str">
            <v>20126</v>
          </cell>
        </row>
        <row r="163">
          <cell r="D163">
            <v>70</v>
          </cell>
        </row>
        <row r="164">
          <cell r="A164" t="str">
            <v>2012601</v>
          </cell>
        </row>
        <row r="164">
          <cell r="D164">
            <v>0</v>
          </cell>
        </row>
        <row r="165">
          <cell r="A165" t="str">
            <v>2012602</v>
          </cell>
        </row>
        <row r="165">
          <cell r="D165">
            <v>0</v>
          </cell>
        </row>
        <row r="166">
          <cell r="A166" t="str">
            <v>2012603</v>
          </cell>
        </row>
        <row r="166">
          <cell r="D166">
            <v>0</v>
          </cell>
        </row>
        <row r="167">
          <cell r="A167" t="str">
            <v>2012604</v>
          </cell>
        </row>
        <row r="167">
          <cell r="D167">
            <v>70</v>
          </cell>
        </row>
        <row r="168">
          <cell r="A168" t="str">
            <v>2012699</v>
          </cell>
        </row>
        <row r="168">
          <cell r="D168">
            <v>0</v>
          </cell>
        </row>
        <row r="169">
          <cell r="A169" t="str">
            <v>20128</v>
          </cell>
        </row>
        <row r="169">
          <cell r="D169">
            <v>81</v>
          </cell>
        </row>
        <row r="170">
          <cell r="A170" t="str">
            <v>2012801</v>
          </cell>
        </row>
        <row r="170">
          <cell r="D170">
            <v>81</v>
          </cell>
        </row>
        <row r="171">
          <cell r="A171" t="str">
            <v>2012802</v>
          </cell>
        </row>
        <row r="171">
          <cell r="D171">
            <v>0</v>
          </cell>
        </row>
        <row r="172">
          <cell r="A172" t="str">
            <v>2012803</v>
          </cell>
        </row>
        <row r="172">
          <cell r="D172">
            <v>0</v>
          </cell>
        </row>
        <row r="173">
          <cell r="A173" t="str">
            <v>2012804</v>
          </cell>
        </row>
        <row r="173">
          <cell r="D173">
            <v>0</v>
          </cell>
        </row>
        <row r="174">
          <cell r="A174" t="str">
            <v>2012850</v>
          </cell>
        </row>
        <row r="174">
          <cell r="D174">
            <v>0</v>
          </cell>
        </row>
        <row r="175">
          <cell r="A175" t="str">
            <v>2012899</v>
          </cell>
        </row>
        <row r="175">
          <cell r="D175">
            <v>0</v>
          </cell>
        </row>
        <row r="176">
          <cell r="A176" t="str">
            <v>20129</v>
          </cell>
        </row>
        <row r="176">
          <cell r="D176">
            <v>273</v>
          </cell>
        </row>
        <row r="177">
          <cell r="A177" t="str">
            <v>2012901</v>
          </cell>
        </row>
        <row r="177">
          <cell r="D177">
            <v>235</v>
          </cell>
        </row>
        <row r="178">
          <cell r="A178" t="str">
            <v>2012902</v>
          </cell>
        </row>
        <row r="178">
          <cell r="D178">
            <v>9</v>
          </cell>
        </row>
        <row r="179">
          <cell r="A179" t="str">
            <v>2012903</v>
          </cell>
        </row>
        <row r="179">
          <cell r="D179">
            <v>0</v>
          </cell>
        </row>
        <row r="180">
          <cell r="A180">
            <v>2012906</v>
          </cell>
        </row>
        <row r="180">
          <cell r="D180">
            <v>0</v>
          </cell>
        </row>
        <row r="181">
          <cell r="A181" t="str">
            <v>2012950</v>
          </cell>
        </row>
        <row r="181">
          <cell r="D181">
            <v>0</v>
          </cell>
        </row>
        <row r="182">
          <cell r="A182" t="str">
            <v>2012999</v>
          </cell>
        </row>
        <row r="182">
          <cell r="D182">
            <v>29</v>
          </cell>
        </row>
        <row r="183">
          <cell r="A183" t="str">
            <v>20131</v>
          </cell>
        </row>
        <row r="183">
          <cell r="D183">
            <v>1027</v>
          </cell>
        </row>
        <row r="184">
          <cell r="A184" t="str">
            <v>2013101</v>
          </cell>
        </row>
        <row r="184">
          <cell r="D184">
            <v>502</v>
          </cell>
        </row>
        <row r="185">
          <cell r="A185" t="str">
            <v>2013102</v>
          </cell>
        </row>
        <row r="185">
          <cell r="D185">
            <v>26</v>
          </cell>
        </row>
        <row r="186">
          <cell r="A186" t="str">
            <v>2013103</v>
          </cell>
        </row>
        <row r="186">
          <cell r="D186">
            <v>0</v>
          </cell>
        </row>
        <row r="187">
          <cell r="A187" t="str">
            <v>2013105</v>
          </cell>
        </row>
        <row r="187">
          <cell r="D187">
            <v>4</v>
          </cell>
        </row>
        <row r="188">
          <cell r="A188" t="str">
            <v>2013150</v>
          </cell>
        </row>
        <row r="188">
          <cell r="D188">
            <v>375</v>
          </cell>
        </row>
        <row r="189">
          <cell r="A189" t="str">
            <v>2013199</v>
          </cell>
        </row>
        <row r="189">
          <cell r="D189">
            <v>120</v>
          </cell>
        </row>
        <row r="190">
          <cell r="A190" t="str">
            <v>20132</v>
          </cell>
        </row>
        <row r="190">
          <cell r="D190">
            <v>389</v>
          </cell>
        </row>
        <row r="191">
          <cell r="A191" t="str">
            <v>2013201</v>
          </cell>
        </row>
        <row r="191">
          <cell r="D191">
            <v>373</v>
          </cell>
        </row>
        <row r="192">
          <cell r="A192" t="str">
            <v>2013202</v>
          </cell>
        </row>
        <row r="192">
          <cell r="D192">
            <v>16</v>
          </cell>
        </row>
        <row r="193">
          <cell r="A193" t="str">
            <v>2013203</v>
          </cell>
        </row>
        <row r="193">
          <cell r="D193">
            <v>0</v>
          </cell>
        </row>
        <row r="194">
          <cell r="A194" t="str">
            <v>2013204</v>
          </cell>
        </row>
        <row r="194">
          <cell r="D194">
            <v>0</v>
          </cell>
        </row>
        <row r="195">
          <cell r="A195" t="str">
            <v>2013250</v>
          </cell>
        </row>
        <row r="195">
          <cell r="D195">
            <v>0</v>
          </cell>
        </row>
        <row r="196">
          <cell r="A196" t="str">
            <v>2013299</v>
          </cell>
        </row>
        <row r="196">
          <cell r="D196">
            <v>0</v>
          </cell>
        </row>
        <row r="197">
          <cell r="A197" t="str">
            <v>20133</v>
          </cell>
        </row>
        <row r="197">
          <cell r="D197">
            <v>228</v>
          </cell>
        </row>
        <row r="198">
          <cell r="A198" t="str">
            <v>2013301</v>
          </cell>
        </row>
        <row r="198">
          <cell r="D198">
            <v>219</v>
          </cell>
        </row>
        <row r="199">
          <cell r="A199" t="str">
            <v>2013302</v>
          </cell>
        </row>
        <row r="199">
          <cell r="D199">
            <v>6</v>
          </cell>
        </row>
        <row r="200">
          <cell r="A200" t="str">
            <v>2013303</v>
          </cell>
        </row>
        <row r="200">
          <cell r="D200">
            <v>0</v>
          </cell>
        </row>
        <row r="201">
          <cell r="A201" t="str">
            <v>2013304</v>
          </cell>
        </row>
        <row r="201">
          <cell r="D201">
            <v>0</v>
          </cell>
        </row>
        <row r="202">
          <cell r="A202" t="str">
            <v>2013350</v>
          </cell>
        </row>
        <row r="202">
          <cell r="D202">
            <v>0</v>
          </cell>
        </row>
        <row r="203">
          <cell r="A203" t="str">
            <v>2013399</v>
          </cell>
        </row>
        <row r="203">
          <cell r="D203">
            <v>3</v>
          </cell>
        </row>
        <row r="204">
          <cell r="A204" t="str">
            <v>20134</v>
          </cell>
        </row>
        <row r="204">
          <cell r="D204">
            <v>1473</v>
          </cell>
        </row>
        <row r="205">
          <cell r="A205" t="str">
            <v>2013401</v>
          </cell>
        </row>
        <row r="205">
          <cell r="D205">
            <v>230</v>
          </cell>
        </row>
        <row r="206">
          <cell r="A206" t="str">
            <v>2013402</v>
          </cell>
        </row>
        <row r="206">
          <cell r="D206">
            <v>0</v>
          </cell>
        </row>
        <row r="207">
          <cell r="A207" t="str">
            <v>2013403</v>
          </cell>
        </row>
        <row r="207">
          <cell r="D207">
            <v>0</v>
          </cell>
        </row>
        <row r="208">
          <cell r="A208" t="str">
            <v>2013404</v>
          </cell>
        </row>
        <row r="208">
          <cell r="D208">
            <v>1242</v>
          </cell>
        </row>
        <row r="209">
          <cell r="A209" t="str">
            <v>2013405</v>
          </cell>
        </row>
        <row r="209">
          <cell r="D209">
            <v>0</v>
          </cell>
        </row>
        <row r="210">
          <cell r="A210" t="str">
            <v>2013450</v>
          </cell>
        </row>
        <row r="210">
          <cell r="D210">
            <v>0</v>
          </cell>
        </row>
        <row r="211">
          <cell r="A211" t="str">
            <v>2013499</v>
          </cell>
        </row>
        <row r="211">
          <cell r="D211">
            <v>1</v>
          </cell>
        </row>
        <row r="212">
          <cell r="A212" t="str">
            <v>20135</v>
          </cell>
        </row>
        <row r="212">
          <cell r="D212">
            <v>0</v>
          </cell>
        </row>
        <row r="213">
          <cell r="A213" t="str">
            <v>2013501</v>
          </cell>
        </row>
        <row r="213">
          <cell r="D213">
            <v>0</v>
          </cell>
        </row>
        <row r="214">
          <cell r="A214" t="str">
            <v>2013502</v>
          </cell>
        </row>
        <row r="214">
          <cell r="D214">
            <v>0</v>
          </cell>
        </row>
        <row r="215">
          <cell r="A215" t="str">
            <v>2013503</v>
          </cell>
        </row>
        <row r="215">
          <cell r="D215">
            <v>0</v>
          </cell>
        </row>
        <row r="216">
          <cell r="A216" t="str">
            <v>2013550</v>
          </cell>
        </row>
        <row r="216">
          <cell r="D216">
            <v>0</v>
          </cell>
        </row>
        <row r="217">
          <cell r="A217" t="str">
            <v>2013599</v>
          </cell>
        </row>
        <row r="217">
          <cell r="D217">
            <v>0</v>
          </cell>
        </row>
        <row r="218">
          <cell r="A218" t="str">
            <v>20136</v>
          </cell>
        </row>
        <row r="218">
          <cell r="D218">
            <v>747</v>
          </cell>
        </row>
        <row r="219">
          <cell r="A219" t="str">
            <v>2013601</v>
          </cell>
        </row>
        <row r="219">
          <cell r="D219">
            <v>551</v>
          </cell>
        </row>
        <row r="220">
          <cell r="A220" t="str">
            <v>2013602</v>
          </cell>
        </row>
        <row r="220">
          <cell r="D220">
            <v>24</v>
          </cell>
        </row>
        <row r="221">
          <cell r="A221" t="str">
            <v>2013603</v>
          </cell>
        </row>
        <row r="221">
          <cell r="D221">
            <v>0</v>
          </cell>
        </row>
        <row r="222">
          <cell r="A222" t="str">
            <v>2013650</v>
          </cell>
        </row>
        <row r="222">
          <cell r="D222">
            <v>172</v>
          </cell>
        </row>
        <row r="223">
          <cell r="A223" t="str">
            <v>2013699</v>
          </cell>
        </row>
        <row r="223">
          <cell r="D223">
            <v>0</v>
          </cell>
        </row>
        <row r="224">
          <cell r="A224" t="str">
            <v>20137</v>
          </cell>
        </row>
        <row r="224">
          <cell r="D224">
            <v>0</v>
          </cell>
        </row>
        <row r="225">
          <cell r="A225" t="str">
            <v>2013701</v>
          </cell>
        </row>
        <row r="225">
          <cell r="D225">
            <v>0</v>
          </cell>
        </row>
        <row r="226">
          <cell r="A226" t="str">
            <v>2013702</v>
          </cell>
        </row>
        <row r="226">
          <cell r="D226">
            <v>0</v>
          </cell>
        </row>
        <row r="227">
          <cell r="A227" t="str">
            <v>2013703</v>
          </cell>
        </row>
        <row r="227">
          <cell r="D227">
            <v>0</v>
          </cell>
        </row>
        <row r="228">
          <cell r="A228" t="str">
            <v>2013704</v>
          </cell>
        </row>
        <row r="228">
          <cell r="D228">
            <v>0</v>
          </cell>
        </row>
        <row r="229">
          <cell r="A229" t="str">
            <v>2013750</v>
          </cell>
        </row>
        <row r="229">
          <cell r="D229">
            <v>0</v>
          </cell>
        </row>
        <row r="230">
          <cell r="A230" t="str">
            <v>2013799</v>
          </cell>
        </row>
        <row r="230">
          <cell r="D230">
            <v>0</v>
          </cell>
        </row>
        <row r="231">
          <cell r="A231" t="str">
            <v>20138</v>
          </cell>
        </row>
        <row r="231">
          <cell r="D231">
            <v>1022</v>
          </cell>
        </row>
        <row r="232">
          <cell r="A232" t="str">
            <v>2013801</v>
          </cell>
        </row>
        <row r="232">
          <cell r="D232">
            <v>998</v>
          </cell>
        </row>
        <row r="233">
          <cell r="A233" t="str">
            <v>2013802</v>
          </cell>
        </row>
        <row r="233">
          <cell r="D233">
            <v>24</v>
          </cell>
        </row>
        <row r="234">
          <cell r="A234" t="str">
            <v>2013803</v>
          </cell>
        </row>
        <row r="234">
          <cell r="D234">
            <v>0</v>
          </cell>
        </row>
        <row r="235">
          <cell r="A235" t="str">
            <v>2013804</v>
          </cell>
        </row>
        <row r="235">
          <cell r="D235">
            <v>0</v>
          </cell>
        </row>
        <row r="236">
          <cell r="A236" t="str">
            <v>2013805</v>
          </cell>
        </row>
        <row r="236">
          <cell r="D236">
            <v>0</v>
          </cell>
        </row>
        <row r="237">
          <cell r="A237" t="str">
            <v>2013808</v>
          </cell>
        </row>
        <row r="237">
          <cell r="D237">
            <v>0</v>
          </cell>
        </row>
        <row r="238">
          <cell r="A238" t="str">
            <v>2013810</v>
          </cell>
        </row>
        <row r="238">
          <cell r="D238">
            <v>0</v>
          </cell>
        </row>
        <row r="239">
          <cell r="A239" t="str">
            <v>2013812</v>
          </cell>
        </row>
        <row r="239">
          <cell r="D239">
            <v>0</v>
          </cell>
        </row>
        <row r="240">
          <cell r="A240" t="str">
            <v>2013813</v>
          </cell>
        </row>
        <row r="240">
          <cell r="D240">
            <v>0</v>
          </cell>
        </row>
        <row r="241">
          <cell r="A241" t="str">
            <v>2013814</v>
          </cell>
        </row>
        <row r="241">
          <cell r="D241">
            <v>0</v>
          </cell>
        </row>
        <row r="242">
          <cell r="A242" t="str">
            <v>2013815</v>
          </cell>
        </row>
        <row r="242">
          <cell r="D242">
            <v>0</v>
          </cell>
        </row>
        <row r="243">
          <cell r="A243" t="str">
            <v>2013816</v>
          </cell>
        </row>
        <row r="243">
          <cell r="D243">
            <v>0</v>
          </cell>
        </row>
        <row r="244">
          <cell r="A244" t="str">
            <v>2013850</v>
          </cell>
        </row>
        <row r="244">
          <cell r="D244">
            <v>0</v>
          </cell>
        </row>
        <row r="245">
          <cell r="A245" t="str">
            <v>2013899</v>
          </cell>
        </row>
        <row r="245">
          <cell r="D245">
            <v>0</v>
          </cell>
        </row>
        <row r="246">
          <cell r="A246" t="str">
            <v>20199</v>
          </cell>
        </row>
        <row r="246">
          <cell r="D246">
            <v>432</v>
          </cell>
        </row>
        <row r="247">
          <cell r="A247" t="str">
            <v>2019901</v>
          </cell>
        </row>
        <row r="247">
          <cell r="D247">
            <v>0</v>
          </cell>
        </row>
        <row r="248">
          <cell r="A248" t="str">
            <v>2019999</v>
          </cell>
        </row>
        <row r="248">
          <cell r="D248">
            <v>432</v>
          </cell>
        </row>
        <row r="249">
          <cell r="A249" t="str">
            <v>202</v>
          </cell>
        </row>
        <row r="249">
          <cell r="D249">
            <v>0</v>
          </cell>
        </row>
        <row r="250">
          <cell r="A250" t="str">
            <v>20205</v>
          </cell>
        </row>
        <row r="250">
          <cell r="D250">
            <v>0</v>
          </cell>
        </row>
        <row r="251">
          <cell r="A251" t="str">
            <v>20299</v>
          </cell>
        </row>
        <row r="251">
          <cell r="D251">
            <v>0</v>
          </cell>
        </row>
        <row r="252">
          <cell r="A252" t="str">
            <v>203</v>
          </cell>
        </row>
        <row r="252">
          <cell r="D252">
            <v>128</v>
          </cell>
        </row>
        <row r="253">
          <cell r="A253" t="str">
            <v>20301</v>
          </cell>
        </row>
        <row r="253">
          <cell r="D253">
            <v>0</v>
          </cell>
        </row>
        <row r="254">
          <cell r="A254" t="str">
            <v>2030101</v>
          </cell>
        </row>
        <row r="254">
          <cell r="D254">
            <v>0</v>
          </cell>
        </row>
        <row r="255">
          <cell r="A255" t="str">
            <v>2030102</v>
          </cell>
        </row>
        <row r="255">
          <cell r="D255">
            <v>0</v>
          </cell>
        </row>
        <row r="256">
          <cell r="A256" t="str">
            <v>2030199</v>
          </cell>
        </row>
        <row r="256">
          <cell r="D256">
            <v>0</v>
          </cell>
        </row>
        <row r="257">
          <cell r="A257" t="str">
            <v>20304</v>
          </cell>
        </row>
        <row r="257">
          <cell r="D257">
            <v>0</v>
          </cell>
        </row>
        <row r="258">
          <cell r="A258" t="str">
            <v>2030401</v>
          </cell>
        </row>
        <row r="258">
          <cell r="D258">
            <v>0</v>
          </cell>
        </row>
        <row r="259">
          <cell r="A259" t="str">
            <v>20305</v>
          </cell>
        </row>
        <row r="259">
          <cell r="D259">
            <v>0</v>
          </cell>
        </row>
        <row r="260">
          <cell r="A260" t="str">
            <v>2030501</v>
          </cell>
        </row>
        <row r="260">
          <cell r="D260">
            <v>0</v>
          </cell>
        </row>
        <row r="261">
          <cell r="A261" t="str">
            <v>20306</v>
          </cell>
        </row>
        <row r="261">
          <cell r="D261">
            <v>128</v>
          </cell>
        </row>
        <row r="262">
          <cell r="A262" t="str">
            <v>2030601</v>
          </cell>
        </row>
        <row r="262">
          <cell r="D262">
            <v>68</v>
          </cell>
        </row>
        <row r="263">
          <cell r="A263" t="str">
            <v>2030602</v>
          </cell>
        </row>
        <row r="263">
          <cell r="D263">
            <v>0</v>
          </cell>
        </row>
        <row r="264">
          <cell r="A264" t="str">
            <v>2030603</v>
          </cell>
        </row>
        <row r="264">
          <cell r="D264">
            <v>0</v>
          </cell>
        </row>
        <row r="265">
          <cell r="A265" t="str">
            <v>2030604</v>
          </cell>
        </row>
        <row r="265">
          <cell r="D265">
            <v>0</v>
          </cell>
        </row>
        <row r="266">
          <cell r="A266" t="str">
            <v>2030605</v>
          </cell>
        </row>
        <row r="266">
          <cell r="D266">
            <v>0</v>
          </cell>
        </row>
        <row r="267">
          <cell r="A267" t="str">
            <v>2030606</v>
          </cell>
        </row>
        <row r="267">
          <cell r="D267">
            <v>0</v>
          </cell>
        </row>
        <row r="268">
          <cell r="A268" t="str">
            <v>2030607</v>
          </cell>
        </row>
        <row r="268">
          <cell r="D268">
            <v>60</v>
          </cell>
        </row>
        <row r="269">
          <cell r="A269" t="str">
            <v>2030608</v>
          </cell>
        </row>
        <row r="269">
          <cell r="D269">
            <v>0</v>
          </cell>
        </row>
        <row r="270">
          <cell r="A270" t="str">
            <v>2030699</v>
          </cell>
        </row>
        <row r="270">
          <cell r="D270">
            <v>0</v>
          </cell>
        </row>
        <row r="271">
          <cell r="A271" t="str">
            <v>20399</v>
          </cell>
        </row>
        <row r="271">
          <cell r="D271">
            <v>0</v>
          </cell>
        </row>
        <row r="272">
          <cell r="A272" t="str">
            <v>2039999</v>
          </cell>
        </row>
        <row r="272">
          <cell r="D272">
            <v>0</v>
          </cell>
        </row>
        <row r="273">
          <cell r="A273" t="str">
            <v>204</v>
          </cell>
        </row>
        <row r="273">
          <cell r="D273">
            <v>8039</v>
          </cell>
        </row>
        <row r="274">
          <cell r="A274" t="str">
            <v>20401</v>
          </cell>
        </row>
        <row r="274">
          <cell r="D274">
            <v>0</v>
          </cell>
        </row>
        <row r="275">
          <cell r="A275" t="str">
            <v>2040101</v>
          </cell>
        </row>
        <row r="275">
          <cell r="D275">
            <v>0</v>
          </cell>
        </row>
        <row r="276">
          <cell r="A276" t="str">
            <v>2040199</v>
          </cell>
        </row>
        <row r="276">
          <cell r="D276">
            <v>0</v>
          </cell>
        </row>
        <row r="277">
          <cell r="A277" t="str">
            <v>20402</v>
          </cell>
        </row>
        <row r="277">
          <cell r="D277">
            <v>7442</v>
          </cell>
        </row>
        <row r="278">
          <cell r="A278" t="str">
            <v>2040201</v>
          </cell>
        </row>
        <row r="278">
          <cell r="D278">
            <v>5553</v>
          </cell>
        </row>
        <row r="279">
          <cell r="A279" t="str">
            <v>2040202</v>
          </cell>
        </row>
        <row r="279">
          <cell r="D279">
            <v>938</v>
          </cell>
        </row>
        <row r="280">
          <cell r="A280" t="str">
            <v>2040203</v>
          </cell>
        </row>
        <row r="280">
          <cell r="D280">
            <v>0</v>
          </cell>
        </row>
        <row r="281">
          <cell r="A281" t="str">
            <v>2040219</v>
          </cell>
        </row>
        <row r="281">
          <cell r="D281">
            <v>0</v>
          </cell>
        </row>
        <row r="282">
          <cell r="A282" t="str">
            <v>2040220</v>
          </cell>
        </row>
        <row r="282">
          <cell r="D282">
            <v>760</v>
          </cell>
        </row>
        <row r="283">
          <cell r="A283" t="str">
            <v>2040221</v>
          </cell>
        </row>
        <row r="283">
          <cell r="D283">
            <v>0</v>
          </cell>
        </row>
        <row r="284">
          <cell r="A284" t="str">
            <v>2040222</v>
          </cell>
        </row>
        <row r="284">
          <cell r="D284">
            <v>0</v>
          </cell>
        </row>
        <row r="285">
          <cell r="A285" t="str">
            <v>2040223</v>
          </cell>
        </row>
        <row r="285">
          <cell r="D285">
            <v>0</v>
          </cell>
        </row>
        <row r="286">
          <cell r="A286" t="str">
            <v>2040250</v>
          </cell>
        </row>
        <row r="286">
          <cell r="D286">
            <v>0</v>
          </cell>
        </row>
        <row r="287">
          <cell r="A287" t="str">
            <v>2040299</v>
          </cell>
        </row>
        <row r="287">
          <cell r="D287">
            <v>191</v>
          </cell>
        </row>
        <row r="288">
          <cell r="A288" t="str">
            <v>20403</v>
          </cell>
        </row>
        <row r="288">
          <cell r="D288">
            <v>0</v>
          </cell>
        </row>
        <row r="289">
          <cell r="A289" t="str">
            <v>2040301</v>
          </cell>
        </row>
        <row r="289">
          <cell r="D289">
            <v>0</v>
          </cell>
        </row>
        <row r="290">
          <cell r="A290" t="str">
            <v>2040302</v>
          </cell>
        </row>
        <row r="290">
          <cell r="D290">
            <v>0</v>
          </cell>
        </row>
        <row r="291">
          <cell r="A291" t="str">
            <v>2040303</v>
          </cell>
        </row>
        <row r="291">
          <cell r="D291">
            <v>0</v>
          </cell>
        </row>
        <row r="292">
          <cell r="A292" t="str">
            <v>2040304</v>
          </cell>
        </row>
        <row r="292">
          <cell r="D292">
            <v>0</v>
          </cell>
        </row>
        <row r="293">
          <cell r="A293" t="str">
            <v>2040350</v>
          </cell>
        </row>
        <row r="293">
          <cell r="D293">
            <v>0</v>
          </cell>
        </row>
        <row r="294">
          <cell r="A294" t="str">
            <v>2040399</v>
          </cell>
        </row>
        <row r="294">
          <cell r="D294">
            <v>0</v>
          </cell>
        </row>
        <row r="295">
          <cell r="A295" t="str">
            <v>20404</v>
          </cell>
        </row>
        <row r="295">
          <cell r="D295">
            <v>24</v>
          </cell>
        </row>
        <row r="296">
          <cell r="A296" t="str">
            <v>2040401</v>
          </cell>
        </row>
        <row r="296">
          <cell r="D296">
            <v>17</v>
          </cell>
        </row>
        <row r="297">
          <cell r="A297" t="str">
            <v>2040402</v>
          </cell>
        </row>
        <row r="297">
          <cell r="D297">
            <v>0</v>
          </cell>
        </row>
        <row r="298">
          <cell r="A298" t="str">
            <v>2040403</v>
          </cell>
        </row>
        <row r="298">
          <cell r="D298">
            <v>0</v>
          </cell>
        </row>
        <row r="299">
          <cell r="A299" t="str">
            <v>2040409</v>
          </cell>
        </row>
        <row r="299">
          <cell r="D299">
            <v>0</v>
          </cell>
        </row>
        <row r="300">
          <cell r="A300" t="str">
            <v>2040410</v>
          </cell>
        </row>
        <row r="300">
          <cell r="D300">
            <v>0</v>
          </cell>
        </row>
        <row r="301">
          <cell r="A301" t="str">
            <v>2040450</v>
          </cell>
        </row>
        <row r="301">
          <cell r="D301">
            <v>0</v>
          </cell>
        </row>
        <row r="302">
          <cell r="A302" t="str">
            <v>2040499</v>
          </cell>
        </row>
        <row r="302">
          <cell r="D302">
            <v>7</v>
          </cell>
        </row>
        <row r="303">
          <cell r="A303" t="str">
            <v>20405</v>
          </cell>
        </row>
        <row r="303">
          <cell r="D303">
            <v>45</v>
          </cell>
        </row>
        <row r="304">
          <cell r="A304" t="str">
            <v>2040501</v>
          </cell>
        </row>
        <row r="304">
          <cell r="D304">
            <v>0</v>
          </cell>
        </row>
        <row r="305">
          <cell r="A305" t="str">
            <v>2040502</v>
          </cell>
        </row>
        <row r="305">
          <cell r="D305">
            <v>0</v>
          </cell>
        </row>
        <row r="306">
          <cell r="A306" t="str">
            <v>2040503</v>
          </cell>
        </row>
        <row r="306">
          <cell r="D306">
            <v>0</v>
          </cell>
        </row>
        <row r="307">
          <cell r="A307" t="str">
            <v>2040504</v>
          </cell>
        </row>
        <row r="307">
          <cell r="D307">
            <v>0</v>
          </cell>
        </row>
        <row r="308">
          <cell r="A308" t="str">
            <v>2040505</v>
          </cell>
        </row>
        <row r="308">
          <cell r="D308">
            <v>0</v>
          </cell>
        </row>
        <row r="309">
          <cell r="A309" t="str">
            <v>2040506</v>
          </cell>
        </row>
        <row r="309">
          <cell r="D309">
            <v>0</v>
          </cell>
        </row>
        <row r="310">
          <cell r="A310" t="str">
            <v>2040550</v>
          </cell>
        </row>
        <row r="310">
          <cell r="D310">
            <v>0</v>
          </cell>
        </row>
        <row r="311">
          <cell r="A311" t="str">
            <v>2040599</v>
          </cell>
        </row>
        <row r="311">
          <cell r="D311">
            <v>45</v>
          </cell>
        </row>
        <row r="312">
          <cell r="A312" t="str">
            <v>20406</v>
          </cell>
        </row>
        <row r="312">
          <cell r="D312">
            <v>525</v>
          </cell>
        </row>
        <row r="313">
          <cell r="A313" t="str">
            <v>2040601</v>
          </cell>
        </row>
        <row r="313">
          <cell r="D313">
            <v>464</v>
          </cell>
        </row>
        <row r="314">
          <cell r="A314" t="str">
            <v>2040602</v>
          </cell>
        </row>
        <row r="314">
          <cell r="D314">
            <v>0</v>
          </cell>
        </row>
        <row r="315">
          <cell r="A315" t="str">
            <v>2040603</v>
          </cell>
        </row>
        <row r="315">
          <cell r="D315">
            <v>0</v>
          </cell>
        </row>
        <row r="316">
          <cell r="A316" t="str">
            <v>2040604</v>
          </cell>
        </row>
        <row r="316">
          <cell r="D316">
            <v>0</v>
          </cell>
        </row>
        <row r="317">
          <cell r="A317" t="str">
            <v>2040605</v>
          </cell>
        </row>
        <row r="317">
          <cell r="D317">
            <v>8</v>
          </cell>
        </row>
        <row r="318">
          <cell r="A318" t="str">
            <v>2040606</v>
          </cell>
        </row>
        <row r="318">
          <cell r="D318">
            <v>0</v>
          </cell>
        </row>
        <row r="319">
          <cell r="A319" t="str">
            <v>2040607</v>
          </cell>
        </row>
        <row r="319">
          <cell r="D319">
            <v>0</v>
          </cell>
        </row>
        <row r="320">
          <cell r="A320" t="str">
            <v>2040608</v>
          </cell>
        </row>
        <row r="320">
          <cell r="D320">
            <v>0</v>
          </cell>
        </row>
        <row r="321">
          <cell r="A321" t="str">
            <v>2040610</v>
          </cell>
        </row>
        <row r="321">
          <cell r="D321">
            <v>53</v>
          </cell>
        </row>
        <row r="322">
          <cell r="A322" t="str">
            <v>2040612</v>
          </cell>
        </row>
        <row r="322">
          <cell r="D322">
            <v>0</v>
          </cell>
        </row>
        <row r="323">
          <cell r="A323" t="str">
            <v>2040613</v>
          </cell>
        </row>
        <row r="323">
          <cell r="D323">
            <v>0</v>
          </cell>
        </row>
        <row r="324">
          <cell r="A324" t="str">
            <v>2040650</v>
          </cell>
        </row>
        <row r="324">
          <cell r="D324">
            <v>0</v>
          </cell>
        </row>
        <row r="325">
          <cell r="A325" t="str">
            <v>2040699</v>
          </cell>
        </row>
        <row r="325">
          <cell r="D325">
            <v>0</v>
          </cell>
        </row>
        <row r="326">
          <cell r="A326" t="str">
            <v>20407</v>
          </cell>
        </row>
        <row r="326">
          <cell r="D326">
            <v>0</v>
          </cell>
        </row>
        <row r="327">
          <cell r="A327" t="str">
            <v>2040701</v>
          </cell>
        </row>
        <row r="327">
          <cell r="D327">
            <v>0</v>
          </cell>
        </row>
        <row r="328">
          <cell r="A328" t="str">
            <v>2040702</v>
          </cell>
        </row>
        <row r="328">
          <cell r="D328">
            <v>0</v>
          </cell>
        </row>
        <row r="329">
          <cell r="A329" t="str">
            <v>2040703</v>
          </cell>
        </row>
        <row r="329">
          <cell r="D329">
            <v>0</v>
          </cell>
        </row>
        <row r="330">
          <cell r="A330" t="str">
            <v>2040704</v>
          </cell>
        </row>
        <row r="330">
          <cell r="D330">
            <v>0</v>
          </cell>
        </row>
        <row r="331">
          <cell r="A331" t="str">
            <v>2040705</v>
          </cell>
        </row>
        <row r="331">
          <cell r="D331">
            <v>0</v>
          </cell>
        </row>
        <row r="332">
          <cell r="A332" t="str">
            <v>2040706</v>
          </cell>
        </row>
        <row r="332">
          <cell r="D332">
            <v>0</v>
          </cell>
        </row>
        <row r="333">
          <cell r="A333" t="str">
            <v>2040707</v>
          </cell>
        </row>
        <row r="333">
          <cell r="D333">
            <v>0</v>
          </cell>
        </row>
        <row r="334">
          <cell r="A334" t="str">
            <v>2040750</v>
          </cell>
        </row>
        <row r="334">
          <cell r="D334">
            <v>0</v>
          </cell>
        </row>
        <row r="335">
          <cell r="A335" t="str">
            <v>2040799</v>
          </cell>
        </row>
        <row r="335">
          <cell r="D335">
            <v>0</v>
          </cell>
        </row>
        <row r="336">
          <cell r="A336" t="str">
            <v>20408</v>
          </cell>
        </row>
        <row r="336">
          <cell r="D336">
            <v>0</v>
          </cell>
        </row>
        <row r="337">
          <cell r="A337" t="str">
            <v>2040801</v>
          </cell>
        </row>
        <row r="337">
          <cell r="D337">
            <v>0</v>
          </cell>
        </row>
        <row r="338">
          <cell r="A338" t="str">
            <v>2040802</v>
          </cell>
        </row>
        <row r="338">
          <cell r="D338">
            <v>0</v>
          </cell>
        </row>
        <row r="339">
          <cell r="A339" t="str">
            <v>2040803</v>
          </cell>
        </row>
        <row r="339">
          <cell r="D339">
            <v>0</v>
          </cell>
        </row>
        <row r="340">
          <cell r="A340" t="str">
            <v>2040804</v>
          </cell>
        </row>
        <row r="340">
          <cell r="D340">
            <v>0</v>
          </cell>
        </row>
        <row r="341">
          <cell r="A341" t="str">
            <v>2040805</v>
          </cell>
        </row>
        <row r="341">
          <cell r="D341">
            <v>0</v>
          </cell>
        </row>
        <row r="342">
          <cell r="A342" t="str">
            <v>2040806</v>
          </cell>
        </row>
        <row r="342">
          <cell r="D342">
            <v>0</v>
          </cell>
        </row>
        <row r="343">
          <cell r="A343" t="str">
            <v>2040807</v>
          </cell>
        </row>
        <row r="343">
          <cell r="D343">
            <v>0</v>
          </cell>
        </row>
        <row r="344">
          <cell r="A344" t="str">
            <v>2040850</v>
          </cell>
        </row>
        <row r="344">
          <cell r="D344">
            <v>0</v>
          </cell>
        </row>
        <row r="345">
          <cell r="A345" t="str">
            <v>2040899</v>
          </cell>
        </row>
        <row r="345">
          <cell r="D345">
            <v>0</v>
          </cell>
        </row>
        <row r="346">
          <cell r="A346" t="str">
            <v>20409</v>
          </cell>
        </row>
        <row r="346">
          <cell r="D346">
            <v>0</v>
          </cell>
        </row>
        <row r="347">
          <cell r="A347" t="str">
            <v>2040901</v>
          </cell>
        </row>
        <row r="347">
          <cell r="D347">
            <v>0</v>
          </cell>
        </row>
        <row r="348">
          <cell r="A348" t="str">
            <v>2040902</v>
          </cell>
        </row>
        <row r="348">
          <cell r="D348">
            <v>0</v>
          </cell>
        </row>
        <row r="349">
          <cell r="A349" t="str">
            <v>2040903</v>
          </cell>
        </row>
        <row r="349">
          <cell r="D349">
            <v>0</v>
          </cell>
        </row>
        <row r="350">
          <cell r="A350" t="str">
            <v>2040904</v>
          </cell>
        </row>
        <row r="350">
          <cell r="D350">
            <v>0</v>
          </cell>
        </row>
        <row r="351">
          <cell r="A351" t="str">
            <v>2040905</v>
          </cell>
        </row>
        <row r="351">
          <cell r="D351">
            <v>0</v>
          </cell>
        </row>
        <row r="352">
          <cell r="A352" t="str">
            <v>2040950</v>
          </cell>
        </row>
        <row r="352">
          <cell r="D352">
            <v>0</v>
          </cell>
        </row>
        <row r="353">
          <cell r="A353" t="str">
            <v>2040999</v>
          </cell>
        </row>
        <row r="353">
          <cell r="D353">
            <v>0</v>
          </cell>
        </row>
        <row r="354">
          <cell r="A354" t="str">
            <v>20410</v>
          </cell>
        </row>
        <row r="354">
          <cell r="D354">
            <v>0</v>
          </cell>
        </row>
        <row r="355">
          <cell r="A355" t="str">
            <v>2041001</v>
          </cell>
        </row>
        <row r="355">
          <cell r="D355">
            <v>0</v>
          </cell>
        </row>
        <row r="356">
          <cell r="A356" t="str">
            <v>2041002</v>
          </cell>
        </row>
        <row r="356">
          <cell r="D356">
            <v>0</v>
          </cell>
        </row>
        <row r="357">
          <cell r="A357" t="str">
            <v>2041006</v>
          </cell>
        </row>
        <row r="357">
          <cell r="D357">
            <v>0</v>
          </cell>
        </row>
        <row r="358">
          <cell r="A358" t="str">
            <v>2041007</v>
          </cell>
        </row>
        <row r="358">
          <cell r="D358">
            <v>0</v>
          </cell>
        </row>
        <row r="359">
          <cell r="A359" t="str">
            <v>2041099</v>
          </cell>
        </row>
        <row r="359">
          <cell r="D359">
            <v>0</v>
          </cell>
        </row>
        <row r="360">
          <cell r="A360" t="str">
            <v>20499</v>
          </cell>
        </row>
        <row r="360">
          <cell r="D360">
            <v>3</v>
          </cell>
        </row>
        <row r="361">
          <cell r="A361">
            <v>2049902</v>
          </cell>
        </row>
        <row r="361">
          <cell r="D361">
            <v>0</v>
          </cell>
        </row>
        <row r="362">
          <cell r="A362" t="str">
            <v>2049999</v>
          </cell>
        </row>
        <row r="362">
          <cell r="D362">
            <v>3</v>
          </cell>
        </row>
        <row r="363">
          <cell r="A363" t="str">
            <v>205</v>
          </cell>
        </row>
        <row r="363">
          <cell r="D363">
            <v>37928</v>
          </cell>
        </row>
        <row r="364">
          <cell r="A364" t="str">
            <v>20501</v>
          </cell>
        </row>
        <row r="364">
          <cell r="D364">
            <v>566</v>
          </cell>
        </row>
        <row r="365">
          <cell r="A365" t="str">
            <v>2050101</v>
          </cell>
        </row>
        <row r="365">
          <cell r="D365">
            <v>196</v>
          </cell>
        </row>
        <row r="366">
          <cell r="A366" t="str">
            <v>2050102</v>
          </cell>
        </row>
        <row r="366">
          <cell r="D366">
            <v>0</v>
          </cell>
        </row>
        <row r="367">
          <cell r="A367" t="str">
            <v>2050103</v>
          </cell>
        </row>
        <row r="367">
          <cell r="D367">
            <v>0</v>
          </cell>
        </row>
        <row r="368">
          <cell r="A368" t="str">
            <v>2050199</v>
          </cell>
        </row>
        <row r="368">
          <cell r="D368">
            <v>370</v>
          </cell>
        </row>
        <row r="369">
          <cell r="A369" t="str">
            <v>20502</v>
          </cell>
        </row>
        <row r="369">
          <cell r="D369">
            <v>36047</v>
          </cell>
        </row>
        <row r="370">
          <cell r="A370" t="str">
            <v>2050201</v>
          </cell>
        </row>
        <row r="370">
          <cell r="D370">
            <v>2092</v>
          </cell>
        </row>
        <row r="371">
          <cell r="A371" t="str">
            <v>2050202</v>
          </cell>
        </row>
        <row r="371">
          <cell r="D371">
            <v>17556</v>
          </cell>
        </row>
        <row r="372">
          <cell r="A372" t="str">
            <v>2050203</v>
          </cell>
        </row>
        <row r="372">
          <cell r="D372">
            <v>9930</v>
          </cell>
        </row>
        <row r="373">
          <cell r="A373" t="str">
            <v>2050204</v>
          </cell>
        </row>
        <row r="373">
          <cell r="D373">
            <v>4826</v>
          </cell>
        </row>
        <row r="374">
          <cell r="A374" t="str">
            <v>2050205</v>
          </cell>
        </row>
        <row r="374">
          <cell r="D374">
            <v>0</v>
          </cell>
        </row>
        <row r="375">
          <cell r="A375" t="str">
            <v>2050299</v>
          </cell>
        </row>
        <row r="375">
          <cell r="D375">
            <v>1643</v>
          </cell>
        </row>
        <row r="376">
          <cell r="A376" t="str">
            <v>20503</v>
          </cell>
        </row>
        <row r="376">
          <cell r="D376">
            <v>804</v>
          </cell>
        </row>
        <row r="377">
          <cell r="A377" t="str">
            <v>2050301</v>
          </cell>
        </row>
        <row r="377">
          <cell r="D377">
            <v>0</v>
          </cell>
        </row>
        <row r="378">
          <cell r="A378" t="str">
            <v>2050302</v>
          </cell>
        </row>
        <row r="378">
          <cell r="D378">
            <v>804</v>
          </cell>
        </row>
        <row r="379">
          <cell r="A379" t="str">
            <v>2050303</v>
          </cell>
        </row>
        <row r="379">
          <cell r="D379">
            <v>0</v>
          </cell>
        </row>
        <row r="380">
          <cell r="A380" t="str">
            <v>2050305</v>
          </cell>
        </row>
        <row r="380">
          <cell r="D380">
            <v>0</v>
          </cell>
        </row>
        <row r="381">
          <cell r="A381" t="str">
            <v>2050399</v>
          </cell>
        </row>
        <row r="381">
          <cell r="D381">
            <v>0</v>
          </cell>
        </row>
        <row r="382">
          <cell r="A382" t="str">
            <v>20504</v>
          </cell>
        </row>
        <row r="382">
          <cell r="D382">
            <v>0</v>
          </cell>
        </row>
        <row r="383">
          <cell r="A383" t="str">
            <v>2050401</v>
          </cell>
        </row>
        <row r="383">
          <cell r="D383">
            <v>0</v>
          </cell>
        </row>
        <row r="384">
          <cell r="A384" t="str">
            <v>2050402</v>
          </cell>
        </row>
        <row r="384">
          <cell r="D384">
            <v>0</v>
          </cell>
        </row>
        <row r="385">
          <cell r="A385" t="str">
            <v>2050403</v>
          </cell>
        </row>
        <row r="385">
          <cell r="D385">
            <v>0</v>
          </cell>
        </row>
        <row r="386">
          <cell r="A386" t="str">
            <v>2050404</v>
          </cell>
        </row>
        <row r="386">
          <cell r="D386">
            <v>0</v>
          </cell>
        </row>
        <row r="387">
          <cell r="A387" t="str">
            <v>2050499</v>
          </cell>
        </row>
        <row r="387">
          <cell r="D387">
            <v>0</v>
          </cell>
        </row>
        <row r="388">
          <cell r="A388" t="str">
            <v>20505</v>
          </cell>
        </row>
        <row r="388">
          <cell r="D388">
            <v>0</v>
          </cell>
        </row>
        <row r="389">
          <cell r="A389" t="str">
            <v>2050501</v>
          </cell>
        </row>
        <row r="389">
          <cell r="D389">
            <v>0</v>
          </cell>
        </row>
        <row r="390">
          <cell r="A390" t="str">
            <v>2050502</v>
          </cell>
        </row>
        <row r="390">
          <cell r="D390">
            <v>0</v>
          </cell>
        </row>
        <row r="391">
          <cell r="A391" t="str">
            <v>2050599</v>
          </cell>
        </row>
        <row r="391">
          <cell r="D391">
            <v>0</v>
          </cell>
        </row>
        <row r="392">
          <cell r="A392" t="str">
            <v>20506</v>
          </cell>
        </row>
        <row r="392">
          <cell r="D392">
            <v>0</v>
          </cell>
        </row>
        <row r="393">
          <cell r="A393" t="str">
            <v>2050601</v>
          </cell>
        </row>
        <row r="393">
          <cell r="D393">
            <v>0</v>
          </cell>
        </row>
        <row r="394">
          <cell r="A394" t="str">
            <v>2050602</v>
          </cell>
        </row>
        <row r="394">
          <cell r="D394">
            <v>0</v>
          </cell>
        </row>
        <row r="395">
          <cell r="A395" t="str">
            <v>2050699</v>
          </cell>
        </row>
        <row r="395">
          <cell r="D395">
            <v>0</v>
          </cell>
        </row>
        <row r="396">
          <cell r="A396" t="str">
            <v>20507</v>
          </cell>
        </row>
        <row r="396">
          <cell r="D396">
            <v>142</v>
          </cell>
        </row>
        <row r="397">
          <cell r="A397" t="str">
            <v>2050701</v>
          </cell>
        </row>
        <row r="397">
          <cell r="D397">
            <v>142</v>
          </cell>
        </row>
        <row r="398">
          <cell r="A398" t="str">
            <v>2050702</v>
          </cell>
        </row>
        <row r="398">
          <cell r="D398">
            <v>0</v>
          </cell>
        </row>
        <row r="399">
          <cell r="A399" t="str">
            <v>2050799</v>
          </cell>
        </row>
        <row r="399">
          <cell r="D399">
            <v>0</v>
          </cell>
        </row>
        <row r="400">
          <cell r="A400" t="str">
            <v>20508</v>
          </cell>
        </row>
        <row r="400">
          <cell r="D400">
            <v>306</v>
          </cell>
        </row>
        <row r="401">
          <cell r="A401" t="str">
            <v>2050801</v>
          </cell>
        </row>
        <row r="401">
          <cell r="D401">
            <v>110</v>
          </cell>
        </row>
        <row r="402">
          <cell r="A402" t="str">
            <v>2050802</v>
          </cell>
        </row>
        <row r="402">
          <cell r="D402">
            <v>196</v>
          </cell>
        </row>
        <row r="403">
          <cell r="A403" t="str">
            <v>2050803</v>
          </cell>
        </row>
        <row r="403">
          <cell r="D403">
            <v>0</v>
          </cell>
        </row>
        <row r="404">
          <cell r="A404" t="str">
            <v>2050804</v>
          </cell>
        </row>
        <row r="404">
          <cell r="D404">
            <v>0</v>
          </cell>
        </row>
        <row r="405">
          <cell r="A405" t="str">
            <v>2050899</v>
          </cell>
        </row>
        <row r="405">
          <cell r="D405">
            <v>0</v>
          </cell>
        </row>
        <row r="406">
          <cell r="A406" t="str">
            <v>20509</v>
          </cell>
        </row>
        <row r="406">
          <cell r="D406">
            <v>63</v>
          </cell>
        </row>
        <row r="407">
          <cell r="A407" t="str">
            <v>2050901</v>
          </cell>
        </row>
        <row r="407">
          <cell r="D407">
            <v>0</v>
          </cell>
        </row>
        <row r="408">
          <cell r="A408" t="str">
            <v>2050902</v>
          </cell>
        </row>
        <row r="408">
          <cell r="D408">
            <v>0</v>
          </cell>
        </row>
        <row r="409">
          <cell r="A409" t="str">
            <v>2050903</v>
          </cell>
        </row>
        <row r="409">
          <cell r="D409">
            <v>0</v>
          </cell>
        </row>
        <row r="410">
          <cell r="A410" t="str">
            <v>2050904</v>
          </cell>
        </row>
        <row r="410">
          <cell r="D410">
            <v>0</v>
          </cell>
        </row>
        <row r="411">
          <cell r="A411" t="str">
            <v>2050905</v>
          </cell>
        </row>
        <row r="411">
          <cell r="D411">
            <v>0</v>
          </cell>
        </row>
        <row r="412">
          <cell r="A412" t="str">
            <v>2050999</v>
          </cell>
        </row>
        <row r="412">
          <cell r="D412">
            <v>63</v>
          </cell>
        </row>
        <row r="413">
          <cell r="A413" t="str">
            <v>20599</v>
          </cell>
        </row>
        <row r="413">
          <cell r="D413">
            <v>0</v>
          </cell>
        </row>
        <row r="414">
          <cell r="A414">
            <v>2059999</v>
          </cell>
        </row>
        <row r="414">
          <cell r="D414">
            <v>0</v>
          </cell>
        </row>
        <row r="415">
          <cell r="A415" t="str">
            <v>206</v>
          </cell>
        </row>
        <row r="415">
          <cell r="D415">
            <v>538</v>
          </cell>
        </row>
        <row r="416">
          <cell r="A416" t="str">
            <v>20601</v>
          </cell>
        </row>
        <row r="416">
          <cell r="D416">
            <v>0</v>
          </cell>
        </row>
        <row r="417">
          <cell r="A417" t="str">
            <v>2060101</v>
          </cell>
        </row>
        <row r="417">
          <cell r="D417">
            <v>0</v>
          </cell>
        </row>
        <row r="418">
          <cell r="A418" t="str">
            <v>2060102</v>
          </cell>
        </row>
        <row r="418">
          <cell r="D418">
            <v>0</v>
          </cell>
        </row>
        <row r="419">
          <cell r="A419" t="str">
            <v>2060103</v>
          </cell>
        </row>
        <row r="419">
          <cell r="D419">
            <v>0</v>
          </cell>
        </row>
        <row r="420">
          <cell r="A420" t="str">
            <v>2060199</v>
          </cell>
        </row>
        <row r="420">
          <cell r="D420">
            <v>0</v>
          </cell>
        </row>
        <row r="421">
          <cell r="A421" t="str">
            <v>20602</v>
          </cell>
        </row>
        <row r="421">
          <cell r="D421">
            <v>0</v>
          </cell>
        </row>
        <row r="422">
          <cell r="A422" t="str">
            <v>2060201</v>
          </cell>
        </row>
        <row r="422">
          <cell r="D422">
            <v>0</v>
          </cell>
        </row>
        <row r="423">
          <cell r="A423" t="str">
            <v>2060203</v>
          </cell>
        </row>
        <row r="423">
          <cell r="D423">
            <v>0</v>
          </cell>
        </row>
        <row r="424">
          <cell r="A424" t="str">
            <v>2060204</v>
          </cell>
        </row>
        <row r="424">
          <cell r="D424">
            <v>0</v>
          </cell>
        </row>
        <row r="425">
          <cell r="A425" t="str">
            <v>2060205</v>
          </cell>
        </row>
        <row r="425">
          <cell r="D425">
            <v>0</v>
          </cell>
        </row>
        <row r="426">
          <cell r="A426" t="str">
            <v>2060206</v>
          </cell>
        </row>
        <row r="426">
          <cell r="D426">
            <v>0</v>
          </cell>
        </row>
        <row r="427">
          <cell r="A427" t="str">
            <v>2060207</v>
          </cell>
        </row>
        <row r="427">
          <cell r="D427">
            <v>0</v>
          </cell>
        </row>
        <row r="428">
          <cell r="A428">
            <v>2060208</v>
          </cell>
        </row>
        <row r="428">
          <cell r="D428">
            <v>0</v>
          </cell>
        </row>
        <row r="429">
          <cell r="A429" t="str">
            <v>2060299</v>
          </cell>
        </row>
        <row r="429">
          <cell r="D429">
            <v>0</v>
          </cell>
        </row>
        <row r="430">
          <cell r="A430" t="str">
            <v>20603</v>
          </cell>
        </row>
        <row r="430">
          <cell r="D430">
            <v>0</v>
          </cell>
        </row>
        <row r="431">
          <cell r="A431" t="str">
            <v>2060301</v>
          </cell>
        </row>
        <row r="431">
          <cell r="D431">
            <v>0</v>
          </cell>
        </row>
        <row r="432">
          <cell r="A432" t="str">
            <v>2060302</v>
          </cell>
        </row>
        <row r="432">
          <cell r="D432">
            <v>0</v>
          </cell>
        </row>
        <row r="433">
          <cell r="A433" t="str">
            <v>2060303</v>
          </cell>
        </row>
        <row r="433">
          <cell r="D433">
            <v>0</v>
          </cell>
        </row>
        <row r="434">
          <cell r="A434" t="str">
            <v>2060304</v>
          </cell>
        </row>
        <row r="434">
          <cell r="D434">
            <v>0</v>
          </cell>
        </row>
        <row r="435">
          <cell r="A435" t="str">
            <v>2060399</v>
          </cell>
        </row>
        <row r="435">
          <cell r="D435">
            <v>0</v>
          </cell>
        </row>
        <row r="436">
          <cell r="A436" t="str">
            <v>20604</v>
          </cell>
        </row>
        <row r="436">
          <cell r="D436">
            <v>322</v>
          </cell>
        </row>
        <row r="437">
          <cell r="A437" t="str">
            <v>2060401</v>
          </cell>
        </row>
        <row r="437">
          <cell r="D437">
            <v>0</v>
          </cell>
        </row>
        <row r="438">
          <cell r="A438" t="str">
            <v>2060404</v>
          </cell>
        </row>
        <row r="438">
          <cell r="D438">
            <v>0</v>
          </cell>
        </row>
        <row r="439">
          <cell r="A439">
            <v>2060405</v>
          </cell>
        </row>
        <row r="439">
          <cell r="D439">
            <v>0</v>
          </cell>
        </row>
        <row r="440">
          <cell r="A440" t="str">
            <v>2060499</v>
          </cell>
        </row>
        <row r="440">
          <cell r="D440">
            <v>322</v>
          </cell>
        </row>
        <row r="441">
          <cell r="A441" t="str">
            <v>20605</v>
          </cell>
        </row>
        <row r="441">
          <cell r="D441">
            <v>0</v>
          </cell>
        </row>
        <row r="442">
          <cell r="A442" t="str">
            <v>2060501</v>
          </cell>
        </row>
        <row r="442">
          <cell r="D442">
            <v>0</v>
          </cell>
        </row>
        <row r="443">
          <cell r="A443" t="str">
            <v>2060502</v>
          </cell>
        </row>
        <row r="443">
          <cell r="D443">
            <v>0</v>
          </cell>
        </row>
        <row r="444">
          <cell r="A444" t="str">
            <v>2060503</v>
          </cell>
        </row>
        <row r="444">
          <cell r="D444">
            <v>0</v>
          </cell>
        </row>
        <row r="445">
          <cell r="A445" t="str">
            <v>2060599</v>
          </cell>
        </row>
        <row r="445">
          <cell r="D445">
            <v>0</v>
          </cell>
        </row>
        <row r="446">
          <cell r="A446" t="str">
            <v>20606</v>
          </cell>
        </row>
        <row r="446">
          <cell r="D446">
            <v>0</v>
          </cell>
        </row>
        <row r="447">
          <cell r="A447" t="str">
            <v>2060601</v>
          </cell>
        </row>
        <row r="447">
          <cell r="D447">
            <v>0</v>
          </cell>
        </row>
        <row r="448">
          <cell r="A448" t="str">
            <v>2060602</v>
          </cell>
        </row>
        <row r="448">
          <cell r="D448">
            <v>0</v>
          </cell>
        </row>
        <row r="449">
          <cell r="A449" t="str">
            <v>2060603</v>
          </cell>
        </row>
        <row r="449">
          <cell r="D449">
            <v>0</v>
          </cell>
        </row>
        <row r="450">
          <cell r="A450" t="str">
            <v>2060699</v>
          </cell>
        </row>
        <row r="450">
          <cell r="D450">
            <v>0</v>
          </cell>
        </row>
        <row r="451">
          <cell r="A451" t="str">
            <v>20607</v>
          </cell>
        </row>
        <row r="451">
          <cell r="D451">
            <v>106</v>
          </cell>
        </row>
        <row r="452">
          <cell r="A452" t="str">
            <v>2060701</v>
          </cell>
        </row>
        <row r="452">
          <cell r="D452">
            <v>83</v>
          </cell>
        </row>
        <row r="453">
          <cell r="A453" t="str">
            <v>2060702</v>
          </cell>
        </row>
        <row r="453">
          <cell r="D453">
            <v>23</v>
          </cell>
        </row>
        <row r="454">
          <cell r="A454" t="str">
            <v>2060703</v>
          </cell>
        </row>
        <row r="454">
          <cell r="D454">
            <v>0</v>
          </cell>
        </row>
        <row r="455">
          <cell r="A455" t="str">
            <v>2060704</v>
          </cell>
        </row>
        <row r="455">
          <cell r="D455">
            <v>0</v>
          </cell>
        </row>
        <row r="456">
          <cell r="A456" t="str">
            <v>2060705</v>
          </cell>
        </row>
        <row r="456">
          <cell r="D456">
            <v>0</v>
          </cell>
        </row>
        <row r="457">
          <cell r="A457" t="str">
            <v>2060799</v>
          </cell>
        </row>
        <row r="457">
          <cell r="D457">
            <v>0</v>
          </cell>
        </row>
        <row r="458">
          <cell r="A458" t="str">
            <v>20608</v>
          </cell>
        </row>
        <row r="458">
          <cell r="D458">
            <v>0</v>
          </cell>
        </row>
        <row r="459">
          <cell r="A459" t="str">
            <v>2060801</v>
          </cell>
        </row>
        <row r="459">
          <cell r="D459">
            <v>0</v>
          </cell>
        </row>
        <row r="460">
          <cell r="A460" t="str">
            <v>2060802</v>
          </cell>
        </row>
        <row r="460">
          <cell r="D460">
            <v>0</v>
          </cell>
        </row>
        <row r="461">
          <cell r="A461" t="str">
            <v>2060899</v>
          </cell>
        </row>
        <row r="461">
          <cell r="D461">
            <v>0</v>
          </cell>
        </row>
        <row r="462">
          <cell r="A462" t="str">
            <v>20609</v>
          </cell>
        </row>
        <row r="462">
          <cell r="D462">
            <v>0</v>
          </cell>
        </row>
        <row r="463">
          <cell r="A463" t="str">
            <v>2060901</v>
          </cell>
        </row>
        <row r="463">
          <cell r="D463">
            <v>0</v>
          </cell>
        </row>
        <row r="464">
          <cell r="A464" t="str">
            <v>2060902</v>
          </cell>
        </row>
        <row r="464">
          <cell r="D464">
            <v>0</v>
          </cell>
        </row>
        <row r="465">
          <cell r="A465" t="str">
            <v>2060999</v>
          </cell>
        </row>
        <row r="465">
          <cell r="D465">
            <v>0</v>
          </cell>
        </row>
        <row r="466">
          <cell r="A466" t="str">
            <v>20699</v>
          </cell>
        </row>
        <row r="466">
          <cell r="D466">
            <v>110</v>
          </cell>
        </row>
        <row r="467">
          <cell r="A467" t="str">
            <v>2069901</v>
          </cell>
        </row>
        <row r="467">
          <cell r="D467">
            <v>0</v>
          </cell>
        </row>
        <row r="468">
          <cell r="A468" t="str">
            <v>2069902</v>
          </cell>
        </row>
        <row r="468">
          <cell r="D468">
            <v>0</v>
          </cell>
        </row>
        <row r="469">
          <cell r="A469" t="str">
            <v>2069903</v>
          </cell>
        </row>
        <row r="469">
          <cell r="D469">
            <v>0</v>
          </cell>
        </row>
        <row r="470">
          <cell r="A470" t="str">
            <v>2069999</v>
          </cell>
        </row>
        <row r="470">
          <cell r="D470">
            <v>110</v>
          </cell>
        </row>
        <row r="471">
          <cell r="A471" t="str">
            <v>207</v>
          </cell>
        </row>
        <row r="471">
          <cell r="D471">
            <v>1555</v>
          </cell>
        </row>
        <row r="472">
          <cell r="A472" t="str">
            <v>20701</v>
          </cell>
        </row>
        <row r="472">
          <cell r="D472">
            <v>828</v>
          </cell>
        </row>
        <row r="473">
          <cell r="A473" t="str">
            <v>2070101</v>
          </cell>
        </row>
        <row r="473">
          <cell r="D473">
            <v>321</v>
          </cell>
        </row>
        <row r="474">
          <cell r="A474" t="str">
            <v>2070102</v>
          </cell>
        </row>
        <row r="474">
          <cell r="D474">
            <v>5</v>
          </cell>
        </row>
        <row r="475">
          <cell r="A475" t="str">
            <v>2070103</v>
          </cell>
        </row>
        <row r="475">
          <cell r="D475">
            <v>0</v>
          </cell>
        </row>
        <row r="476">
          <cell r="A476" t="str">
            <v>2070104</v>
          </cell>
        </row>
        <row r="476">
          <cell r="D476">
            <v>93</v>
          </cell>
        </row>
        <row r="477">
          <cell r="A477" t="str">
            <v>2070105</v>
          </cell>
        </row>
        <row r="477">
          <cell r="D477">
            <v>0</v>
          </cell>
        </row>
        <row r="478">
          <cell r="A478" t="str">
            <v>2070106</v>
          </cell>
        </row>
        <row r="478">
          <cell r="D478">
            <v>0</v>
          </cell>
        </row>
        <row r="479">
          <cell r="A479" t="str">
            <v>2070107</v>
          </cell>
        </row>
        <row r="479">
          <cell r="D479">
            <v>0</v>
          </cell>
        </row>
        <row r="480">
          <cell r="A480" t="str">
            <v>2070108</v>
          </cell>
        </row>
        <row r="480">
          <cell r="D480">
            <v>0</v>
          </cell>
        </row>
        <row r="481">
          <cell r="A481" t="str">
            <v>2070109</v>
          </cell>
        </row>
        <row r="481">
          <cell r="D481">
            <v>373</v>
          </cell>
        </row>
        <row r="482">
          <cell r="A482" t="str">
            <v>2070110</v>
          </cell>
        </row>
        <row r="482">
          <cell r="D482">
            <v>0</v>
          </cell>
        </row>
        <row r="483">
          <cell r="A483" t="str">
            <v>2070111</v>
          </cell>
        </row>
        <row r="483">
          <cell r="D483">
            <v>2</v>
          </cell>
        </row>
        <row r="484">
          <cell r="A484" t="str">
            <v>2070112</v>
          </cell>
        </row>
        <row r="484">
          <cell r="D484">
            <v>0</v>
          </cell>
        </row>
        <row r="485">
          <cell r="A485" t="str">
            <v>2070113</v>
          </cell>
        </row>
        <row r="485">
          <cell r="D485">
            <v>0</v>
          </cell>
        </row>
        <row r="486">
          <cell r="A486" t="str">
            <v>2070114</v>
          </cell>
        </row>
        <row r="486">
          <cell r="D486">
            <v>0</v>
          </cell>
        </row>
        <row r="487">
          <cell r="A487" t="str">
            <v>2070199</v>
          </cell>
        </row>
        <row r="487">
          <cell r="D487">
            <v>34</v>
          </cell>
        </row>
        <row r="488">
          <cell r="A488" t="str">
            <v>20702</v>
          </cell>
        </row>
        <row r="488">
          <cell r="D488">
            <v>239</v>
          </cell>
        </row>
        <row r="489">
          <cell r="A489" t="str">
            <v>2070201</v>
          </cell>
        </row>
        <row r="489">
          <cell r="D489">
            <v>0</v>
          </cell>
        </row>
        <row r="490">
          <cell r="A490" t="str">
            <v>2070202</v>
          </cell>
        </row>
        <row r="490">
          <cell r="D490">
            <v>0</v>
          </cell>
        </row>
        <row r="491">
          <cell r="A491" t="str">
            <v>2070203</v>
          </cell>
        </row>
        <row r="491">
          <cell r="D491">
            <v>0</v>
          </cell>
        </row>
        <row r="492">
          <cell r="A492" t="str">
            <v>2070204</v>
          </cell>
        </row>
        <row r="492">
          <cell r="D492">
            <v>239</v>
          </cell>
        </row>
        <row r="493">
          <cell r="A493" t="str">
            <v>2070205</v>
          </cell>
        </row>
        <row r="493">
          <cell r="D493">
            <v>0</v>
          </cell>
        </row>
        <row r="494">
          <cell r="A494" t="str">
            <v>2070206</v>
          </cell>
        </row>
        <row r="494">
          <cell r="D494">
            <v>0</v>
          </cell>
        </row>
        <row r="495">
          <cell r="A495" t="str">
            <v>2070299</v>
          </cell>
        </row>
        <row r="495">
          <cell r="D495">
            <v>0</v>
          </cell>
        </row>
        <row r="496">
          <cell r="A496" t="str">
            <v>20703</v>
          </cell>
        </row>
        <row r="496">
          <cell r="D496">
            <v>86</v>
          </cell>
        </row>
        <row r="497">
          <cell r="A497" t="str">
            <v>2070301</v>
          </cell>
        </row>
        <row r="497">
          <cell r="D497">
            <v>0</v>
          </cell>
        </row>
        <row r="498">
          <cell r="A498" t="str">
            <v>2070302</v>
          </cell>
        </row>
        <row r="498">
          <cell r="D498">
            <v>0</v>
          </cell>
        </row>
        <row r="499">
          <cell r="A499" t="str">
            <v>2070303</v>
          </cell>
        </row>
        <row r="499">
          <cell r="D499">
            <v>0</v>
          </cell>
        </row>
        <row r="500">
          <cell r="A500" t="str">
            <v>2070304</v>
          </cell>
        </row>
        <row r="500">
          <cell r="D500">
            <v>0</v>
          </cell>
        </row>
        <row r="501">
          <cell r="A501" t="str">
            <v>2070305</v>
          </cell>
        </row>
        <row r="501">
          <cell r="D501">
            <v>0</v>
          </cell>
        </row>
        <row r="502">
          <cell r="A502" t="str">
            <v>2070306</v>
          </cell>
        </row>
        <row r="502">
          <cell r="D502">
            <v>0</v>
          </cell>
        </row>
        <row r="503">
          <cell r="A503" t="str">
            <v>2070307</v>
          </cell>
        </row>
        <row r="503">
          <cell r="D503">
            <v>0</v>
          </cell>
        </row>
        <row r="504">
          <cell r="A504" t="str">
            <v>2070308</v>
          </cell>
        </row>
        <row r="504">
          <cell r="D504">
            <v>86</v>
          </cell>
        </row>
        <row r="505">
          <cell r="A505" t="str">
            <v>2070309</v>
          </cell>
        </row>
        <row r="505">
          <cell r="D505">
            <v>0</v>
          </cell>
        </row>
        <row r="506">
          <cell r="A506" t="str">
            <v>2070399</v>
          </cell>
        </row>
        <row r="506">
          <cell r="D506">
            <v>0</v>
          </cell>
        </row>
        <row r="507">
          <cell r="A507" t="str">
            <v>20706</v>
          </cell>
        </row>
        <row r="507">
          <cell r="D507">
            <v>0</v>
          </cell>
        </row>
        <row r="508">
          <cell r="A508" t="str">
            <v>2070601</v>
          </cell>
        </row>
        <row r="508">
          <cell r="D508">
            <v>0</v>
          </cell>
        </row>
        <row r="509">
          <cell r="A509" t="str">
            <v>2070602</v>
          </cell>
        </row>
        <row r="509">
          <cell r="D509">
            <v>0</v>
          </cell>
        </row>
        <row r="510">
          <cell r="A510" t="str">
            <v>2070603</v>
          </cell>
        </row>
        <row r="510">
          <cell r="D510">
            <v>0</v>
          </cell>
        </row>
        <row r="511">
          <cell r="A511" t="str">
            <v>2070604</v>
          </cell>
        </row>
        <row r="511">
          <cell r="D511">
            <v>0</v>
          </cell>
        </row>
        <row r="512">
          <cell r="A512" t="str">
            <v>2070605</v>
          </cell>
        </row>
        <row r="512">
          <cell r="D512">
            <v>0</v>
          </cell>
        </row>
        <row r="513">
          <cell r="A513" t="str">
            <v>2070606</v>
          </cell>
        </row>
        <row r="513">
          <cell r="D513">
            <v>0</v>
          </cell>
        </row>
        <row r="514">
          <cell r="A514" t="str">
            <v>2070607</v>
          </cell>
        </row>
        <row r="514">
          <cell r="D514">
            <v>0</v>
          </cell>
        </row>
        <row r="515">
          <cell r="A515" t="str">
            <v>2070699</v>
          </cell>
        </row>
        <row r="515">
          <cell r="D515">
            <v>0</v>
          </cell>
        </row>
        <row r="516">
          <cell r="A516" t="str">
            <v>20708</v>
          </cell>
        </row>
        <row r="516">
          <cell r="D516">
            <v>397</v>
          </cell>
        </row>
        <row r="517">
          <cell r="A517" t="str">
            <v>2070801</v>
          </cell>
        </row>
        <row r="517">
          <cell r="D517">
            <v>0</v>
          </cell>
        </row>
        <row r="518">
          <cell r="A518" t="str">
            <v>2070802</v>
          </cell>
        </row>
        <row r="518">
          <cell r="D518">
            <v>0</v>
          </cell>
        </row>
        <row r="519">
          <cell r="A519" t="str">
            <v>2070803</v>
          </cell>
        </row>
        <row r="519">
          <cell r="D519">
            <v>0</v>
          </cell>
        </row>
        <row r="520">
          <cell r="A520" t="str">
            <v>2070806</v>
          </cell>
        </row>
        <row r="520">
          <cell r="D520">
            <v>0</v>
          </cell>
        </row>
        <row r="521">
          <cell r="A521" t="str">
            <v>2070807</v>
          </cell>
        </row>
        <row r="521">
          <cell r="D521">
            <v>0</v>
          </cell>
        </row>
        <row r="522">
          <cell r="A522" t="str">
            <v>2070808</v>
          </cell>
        </row>
        <row r="522">
          <cell r="D522">
            <v>381</v>
          </cell>
        </row>
        <row r="523">
          <cell r="A523" t="str">
            <v>2070899</v>
          </cell>
        </row>
        <row r="523">
          <cell r="D523">
            <v>16</v>
          </cell>
        </row>
        <row r="524">
          <cell r="A524" t="str">
            <v>20799</v>
          </cell>
        </row>
        <row r="524">
          <cell r="D524">
            <v>5</v>
          </cell>
        </row>
        <row r="525">
          <cell r="A525" t="str">
            <v>2079902</v>
          </cell>
        </row>
        <row r="525">
          <cell r="D525">
            <v>0</v>
          </cell>
        </row>
        <row r="526">
          <cell r="A526" t="str">
            <v>2079903</v>
          </cell>
        </row>
        <row r="526">
          <cell r="D526">
            <v>5</v>
          </cell>
        </row>
        <row r="527">
          <cell r="A527" t="str">
            <v>2079999</v>
          </cell>
        </row>
        <row r="527">
          <cell r="D527">
            <v>0</v>
          </cell>
        </row>
        <row r="528">
          <cell r="A528" t="str">
            <v>208</v>
          </cell>
        </row>
        <row r="528">
          <cell r="D528">
            <v>34098</v>
          </cell>
        </row>
        <row r="529">
          <cell r="A529" t="str">
            <v>20801</v>
          </cell>
        </row>
        <row r="529">
          <cell r="D529">
            <v>1536</v>
          </cell>
        </row>
        <row r="530">
          <cell r="A530" t="str">
            <v>2080101</v>
          </cell>
        </row>
        <row r="530">
          <cell r="D530">
            <v>881</v>
          </cell>
        </row>
        <row r="531">
          <cell r="A531" t="str">
            <v>2080102</v>
          </cell>
        </row>
        <row r="531">
          <cell r="D531">
            <v>0</v>
          </cell>
        </row>
        <row r="532">
          <cell r="A532" t="str">
            <v>2080103</v>
          </cell>
        </row>
        <row r="532">
          <cell r="D532">
            <v>0</v>
          </cell>
        </row>
        <row r="533">
          <cell r="A533" t="str">
            <v>2080104</v>
          </cell>
        </row>
        <row r="533">
          <cell r="D533">
            <v>0</v>
          </cell>
        </row>
        <row r="534">
          <cell r="A534" t="str">
            <v>2080105</v>
          </cell>
        </row>
        <row r="534">
          <cell r="D534">
            <v>1</v>
          </cell>
        </row>
        <row r="535">
          <cell r="A535" t="str">
            <v>2080106</v>
          </cell>
        </row>
        <row r="535">
          <cell r="D535">
            <v>0</v>
          </cell>
        </row>
        <row r="536">
          <cell r="A536" t="str">
            <v>2080107</v>
          </cell>
        </row>
        <row r="536">
          <cell r="D536">
            <v>0</v>
          </cell>
        </row>
        <row r="537">
          <cell r="A537" t="str">
            <v>2080108</v>
          </cell>
        </row>
        <row r="537">
          <cell r="D537">
            <v>0</v>
          </cell>
        </row>
        <row r="538">
          <cell r="A538" t="str">
            <v>2080109</v>
          </cell>
        </row>
        <row r="538">
          <cell r="D538">
            <v>481</v>
          </cell>
        </row>
        <row r="539">
          <cell r="A539" t="str">
            <v>2080110</v>
          </cell>
        </row>
        <row r="539">
          <cell r="D539">
            <v>0</v>
          </cell>
        </row>
        <row r="540">
          <cell r="A540" t="str">
            <v>2080111</v>
          </cell>
        </row>
        <row r="540">
          <cell r="D540">
            <v>0</v>
          </cell>
        </row>
        <row r="541">
          <cell r="A541" t="str">
            <v>2080112</v>
          </cell>
        </row>
        <row r="541">
          <cell r="D541">
            <v>0</v>
          </cell>
        </row>
        <row r="542">
          <cell r="A542">
            <v>2080113</v>
          </cell>
        </row>
        <row r="542">
          <cell r="D542">
            <v>0</v>
          </cell>
        </row>
        <row r="543">
          <cell r="A543">
            <v>2080114</v>
          </cell>
        </row>
        <row r="543">
          <cell r="D543">
            <v>0</v>
          </cell>
        </row>
        <row r="544">
          <cell r="A544">
            <v>2080115</v>
          </cell>
        </row>
        <row r="544">
          <cell r="D544">
            <v>0</v>
          </cell>
        </row>
        <row r="545">
          <cell r="A545">
            <v>2080116</v>
          </cell>
        </row>
        <row r="545">
          <cell r="D545">
            <v>0</v>
          </cell>
        </row>
        <row r="546">
          <cell r="A546">
            <v>2080150</v>
          </cell>
        </row>
        <row r="546">
          <cell r="D546">
            <v>0</v>
          </cell>
        </row>
        <row r="547">
          <cell r="A547" t="str">
            <v>2080199</v>
          </cell>
        </row>
        <row r="547">
          <cell r="D547">
            <v>173</v>
          </cell>
        </row>
        <row r="548">
          <cell r="A548" t="str">
            <v>20802</v>
          </cell>
        </row>
        <row r="548">
          <cell r="D548">
            <v>315</v>
          </cell>
        </row>
        <row r="549">
          <cell r="A549" t="str">
            <v>2080201</v>
          </cell>
        </row>
        <row r="549">
          <cell r="D549">
            <v>270</v>
          </cell>
        </row>
        <row r="550">
          <cell r="A550" t="str">
            <v>2080202</v>
          </cell>
        </row>
        <row r="550">
          <cell r="D550">
            <v>0</v>
          </cell>
        </row>
        <row r="551">
          <cell r="A551" t="str">
            <v>2080203</v>
          </cell>
        </row>
        <row r="551">
          <cell r="D551">
            <v>0</v>
          </cell>
        </row>
        <row r="552">
          <cell r="A552" t="str">
            <v>2080206</v>
          </cell>
        </row>
        <row r="552">
          <cell r="D552">
            <v>0</v>
          </cell>
        </row>
        <row r="553">
          <cell r="A553" t="str">
            <v>2080207</v>
          </cell>
        </row>
        <row r="553">
          <cell r="D553">
            <v>0</v>
          </cell>
        </row>
        <row r="554">
          <cell r="A554" t="str">
            <v>2080208</v>
          </cell>
        </row>
        <row r="554">
          <cell r="D554">
            <v>0</v>
          </cell>
        </row>
        <row r="555">
          <cell r="A555" t="str">
            <v>2080299</v>
          </cell>
        </row>
        <row r="555">
          <cell r="D555">
            <v>45</v>
          </cell>
        </row>
        <row r="556">
          <cell r="A556" t="str">
            <v>20804</v>
          </cell>
        </row>
        <row r="556">
          <cell r="D556">
            <v>0</v>
          </cell>
        </row>
        <row r="557">
          <cell r="A557" t="str">
            <v>2080402</v>
          </cell>
        </row>
        <row r="557">
          <cell r="D557">
            <v>0</v>
          </cell>
        </row>
        <row r="558">
          <cell r="A558" t="str">
            <v>20805</v>
          </cell>
        </row>
        <row r="558">
          <cell r="D558">
            <v>21021</v>
          </cell>
        </row>
        <row r="559">
          <cell r="A559" t="str">
            <v>2080501</v>
          </cell>
        </row>
        <row r="559">
          <cell r="D559">
            <v>1114</v>
          </cell>
        </row>
        <row r="560">
          <cell r="A560" t="str">
            <v>2080502</v>
          </cell>
        </row>
        <row r="560">
          <cell r="D560">
            <v>2857</v>
          </cell>
        </row>
        <row r="561">
          <cell r="A561" t="str">
            <v>2080503</v>
          </cell>
        </row>
        <row r="561">
          <cell r="D561">
            <v>0</v>
          </cell>
        </row>
        <row r="562">
          <cell r="A562" t="str">
            <v>2080505</v>
          </cell>
        </row>
        <row r="562">
          <cell r="D562">
            <v>9000</v>
          </cell>
        </row>
        <row r="563">
          <cell r="A563" t="str">
            <v>2080506</v>
          </cell>
        </row>
        <row r="563">
          <cell r="D563">
            <v>1218</v>
          </cell>
        </row>
        <row r="564">
          <cell r="A564" t="str">
            <v>2080507</v>
          </cell>
        </row>
        <row r="564">
          <cell r="D564">
            <v>4643</v>
          </cell>
        </row>
        <row r="565">
          <cell r="A565">
            <v>2080508</v>
          </cell>
        </row>
        <row r="565">
          <cell r="D565">
            <v>0</v>
          </cell>
        </row>
        <row r="566">
          <cell r="A566" t="str">
            <v>2080599</v>
          </cell>
        </row>
        <row r="566">
          <cell r="D566">
            <v>2189</v>
          </cell>
        </row>
        <row r="567">
          <cell r="A567" t="str">
            <v>20806</v>
          </cell>
        </row>
        <row r="567">
          <cell r="D567">
            <v>0</v>
          </cell>
        </row>
        <row r="568">
          <cell r="A568" t="str">
            <v>2080601</v>
          </cell>
        </row>
        <row r="568">
          <cell r="D568">
            <v>0</v>
          </cell>
        </row>
        <row r="569">
          <cell r="A569" t="str">
            <v>2080602</v>
          </cell>
        </row>
        <row r="569">
          <cell r="D569">
            <v>0</v>
          </cell>
        </row>
        <row r="570">
          <cell r="A570" t="str">
            <v>2080699</v>
          </cell>
        </row>
        <row r="570">
          <cell r="D570">
            <v>0</v>
          </cell>
        </row>
        <row r="571">
          <cell r="A571" t="str">
            <v>20807</v>
          </cell>
        </row>
        <row r="571">
          <cell r="D571">
            <v>612</v>
          </cell>
        </row>
        <row r="572">
          <cell r="A572" t="str">
            <v>2080701</v>
          </cell>
        </row>
        <row r="572">
          <cell r="D572">
            <v>0</v>
          </cell>
        </row>
        <row r="573">
          <cell r="A573" t="str">
            <v>2080702</v>
          </cell>
        </row>
        <row r="573">
          <cell r="D573">
            <v>0</v>
          </cell>
        </row>
        <row r="574">
          <cell r="A574" t="str">
            <v>2080704</v>
          </cell>
        </row>
        <row r="574">
          <cell r="D574">
            <v>0</v>
          </cell>
        </row>
        <row r="575">
          <cell r="A575" t="str">
            <v>2080705</v>
          </cell>
        </row>
        <row r="575">
          <cell r="D575">
            <v>0</v>
          </cell>
        </row>
        <row r="576">
          <cell r="A576" t="str">
            <v>2080709</v>
          </cell>
        </row>
        <row r="576">
          <cell r="D576">
            <v>0</v>
          </cell>
        </row>
        <row r="577">
          <cell r="A577" t="str">
            <v>2080711</v>
          </cell>
        </row>
        <row r="577">
          <cell r="D577">
            <v>0</v>
          </cell>
        </row>
        <row r="578">
          <cell r="A578" t="str">
            <v>2080712</v>
          </cell>
        </row>
        <row r="578">
          <cell r="D578">
            <v>0</v>
          </cell>
        </row>
        <row r="579">
          <cell r="A579" t="str">
            <v>2080713</v>
          </cell>
        </row>
        <row r="579">
          <cell r="D579">
            <v>0</v>
          </cell>
        </row>
        <row r="580">
          <cell r="A580" t="str">
            <v>2080799</v>
          </cell>
        </row>
        <row r="580">
          <cell r="D580">
            <v>612</v>
          </cell>
        </row>
        <row r="581">
          <cell r="A581" t="str">
            <v>20808</v>
          </cell>
        </row>
        <row r="581">
          <cell r="D581">
            <v>3935</v>
          </cell>
        </row>
        <row r="582">
          <cell r="A582" t="str">
            <v>2080801</v>
          </cell>
        </row>
        <row r="582">
          <cell r="D582">
            <v>1198</v>
          </cell>
        </row>
        <row r="583">
          <cell r="A583" t="str">
            <v>2080802</v>
          </cell>
        </row>
        <row r="583">
          <cell r="D583">
            <v>474</v>
          </cell>
        </row>
        <row r="584">
          <cell r="A584" t="str">
            <v>2080803</v>
          </cell>
        </row>
        <row r="584">
          <cell r="D584">
            <v>318</v>
          </cell>
        </row>
        <row r="585">
          <cell r="A585" t="str">
            <v>2080804</v>
          </cell>
        </row>
        <row r="585">
          <cell r="D585">
            <v>0</v>
          </cell>
        </row>
        <row r="586">
          <cell r="A586" t="str">
            <v>2080805</v>
          </cell>
        </row>
        <row r="586">
          <cell r="D586">
            <v>213</v>
          </cell>
        </row>
        <row r="587">
          <cell r="A587" t="str">
            <v>2080806</v>
          </cell>
        </row>
        <row r="587">
          <cell r="D587">
            <v>336</v>
          </cell>
        </row>
        <row r="588">
          <cell r="A588" t="str">
            <v>2080807</v>
          </cell>
        </row>
        <row r="588">
          <cell r="D588">
            <v>0</v>
          </cell>
        </row>
        <row r="589">
          <cell r="A589" t="str">
            <v>2080808</v>
          </cell>
        </row>
        <row r="589">
          <cell r="D589">
            <v>0</v>
          </cell>
        </row>
        <row r="590">
          <cell r="A590" t="str">
            <v>2080899</v>
          </cell>
        </row>
        <row r="590">
          <cell r="D590">
            <v>1396</v>
          </cell>
        </row>
        <row r="591">
          <cell r="A591" t="str">
            <v>20809</v>
          </cell>
        </row>
        <row r="591">
          <cell r="D591">
            <v>594</v>
          </cell>
        </row>
        <row r="592">
          <cell r="A592" t="str">
            <v>2080901</v>
          </cell>
        </row>
        <row r="592">
          <cell r="D592">
            <v>150</v>
          </cell>
        </row>
        <row r="593">
          <cell r="A593" t="str">
            <v>2080902</v>
          </cell>
        </row>
        <row r="593">
          <cell r="D593">
            <v>200</v>
          </cell>
        </row>
        <row r="594">
          <cell r="A594" t="str">
            <v>2080903</v>
          </cell>
        </row>
        <row r="594">
          <cell r="D594">
            <v>44</v>
          </cell>
        </row>
        <row r="595">
          <cell r="A595" t="str">
            <v>2080904</v>
          </cell>
        </row>
        <row r="595">
          <cell r="D595">
            <v>0</v>
          </cell>
        </row>
        <row r="596">
          <cell r="A596" t="str">
            <v>2080905</v>
          </cell>
        </row>
        <row r="596">
          <cell r="D596">
            <v>200</v>
          </cell>
        </row>
        <row r="597">
          <cell r="A597" t="str">
            <v>2080999</v>
          </cell>
        </row>
        <row r="597">
          <cell r="D597">
            <v>0</v>
          </cell>
        </row>
        <row r="598">
          <cell r="A598" t="str">
            <v>20810</v>
          </cell>
        </row>
        <row r="598">
          <cell r="D598">
            <v>1137</v>
          </cell>
        </row>
        <row r="599">
          <cell r="A599" t="str">
            <v>2081001</v>
          </cell>
        </row>
        <row r="599">
          <cell r="D599">
            <v>51</v>
          </cell>
        </row>
        <row r="600">
          <cell r="A600" t="str">
            <v>2081002</v>
          </cell>
        </row>
        <row r="600">
          <cell r="D600">
            <v>548</v>
          </cell>
        </row>
        <row r="601">
          <cell r="A601" t="str">
            <v>2081003</v>
          </cell>
        </row>
        <row r="601">
          <cell r="D601">
            <v>0</v>
          </cell>
        </row>
        <row r="602">
          <cell r="A602" t="str">
            <v>2081004</v>
          </cell>
        </row>
        <row r="602">
          <cell r="D602">
            <v>533</v>
          </cell>
        </row>
        <row r="603">
          <cell r="A603" t="str">
            <v>2081005</v>
          </cell>
        </row>
        <row r="603">
          <cell r="D603">
            <v>0</v>
          </cell>
        </row>
        <row r="604">
          <cell r="A604" t="str">
            <v>2081006</v>
          </cell>
        </row>
        <row r="604">
          <cell r="D604">
            <v>5</v>
          </cell>
        </row>
        <row r="605">
          <cell r="A605" t="str">
            <v>2081099</v>
          </cell>
        </row>
        <row r="605">
          <cell r="D605">
            <v>0</v>
          </cell>
        </row>
        <row r="606">
          <cell r="A606" t="str">
            <v>20811</v>
          </cell>
        </row>
        <row r="606">
          <cell r="D606">
            <v>600</v>
          </cell>
        </row>
        <row r="607">
          <cell r="A607" t="str">
            <v>2081101</v>
          </cell>
        </row>
        <row r="607">
          <cell r="D607">
            <v>137</v>
          </cell>
        </row>
        <row r="608">
          <cell r="A608" t="str">
            <v>2081102</v>
          </cell>
        </row>
        <row r="608">
          <cell r="D608">
            <v>0</v>
          </cell>
        </row>
        <row r="609">
          <cell r="A609" t="str">
            <v>2081103</v>
          </cell>
        </row>
        <row r="609">
          <cell r="D609">
            <v>0</v>
          </cell>
        </row>
        <row r="610">
          <cell r="A610" t="str">
            <v>2081104</v>
          </cell>
        </row>
        <row r="610">
          <cell r="D610">
            <v>18</v>
          </cell>
        </row>
        <row r="611">
          <cell r="A611" t="str">
            <v>2081105</v>
          </cell>
        </row>
        <row r="611">
          <cell r="D611">
            <v>12</v>
          </cell>
        </row>
        <row r="612">
          <cell r="A612" t="str">
            <v>2081106</v>
          </cell>
        </row>
        <row r="612">
          <cell r="D612">
            <v>0</v>
          </cell>
        </row>
        <row r="613">
          <cell r="A613" t="str">
            <v>2081107</v>
          </cell>
        </row>
        <row r="613">
          <cell r="D613">
            <v>424</v>
          </cell>
        </row>
        <row r="614">
          <cell r="A614" t="str">
            <v>2081199</v>
          </cell>
        </row>
        <row r="614">
          <cell r="D614">
            <v>9</v>
          </cell>
        </row>
        <row r="615">
          <cell r="A615" t="str">
            <v>20816</v>
          </cell>
        </row>
        <row r="615">
          <cell r="D615">
            <v>58</v>
          </cell>
        </row>
        <row r="616">
          <cell r="A616" t="str">
            <v>2081601</v>
          </cell>
        </row>
        <row r="616">
          <cell r="D616">
            <v>56</v>
          </cell>
        </row>
        <row r="617">
          <cell r="A617" t="str">
            <v>2081602</v>
          </cell>
        </row>
        <row r="617">
          <cell r="D617">
            <v>0</v>
          </cell>
        </row>
        <row r="618">
          <cell r="A618" t="str">
            <v>2081603</v>
          </cell>
        </row>
        <row r="618">
          <cell r="D618">
            <v>0</v>
          </cell>
        </row>
        <row r="619">
          <cell r="A619" t="str">
            <v>2081699</v>
          </cell>
        </row>
        <row r="619">
          <cell r="D619">
            <v>2</v>
          </cell>
        </row>
        <row r="620">
          <cell r="A620" t="str">
            <v>20819</v>
          </cell>
        </row>
        <row r="620">
          <cell r="D620">
            <v>2765</v>
          </cell>
        </row>
        <row r="621">
          <cell r="A621" t="str">
            <v>2081901</v>
          </cell>
        </row>
        <row r="621">
          <cell r="D621">
            <v>1151</v>
          </cell>
        </row>
        <row r="622">
          <cell r="A622" t="str">
            <v>2081902</v>
          </cell>
        </row>
        <row r="622">
          <cell r="D622">
            <v>1614</v>
          </cell>
        </row>
        <row r="623">
          <cell r="A623" t="str">
            <v>20820</v>
          </cell>
        </row>
        <row r="623">
          <cell r="D623">
            <v>111</v>
          </cell>
        </row>
        <row r="624">
          <cell r="A624" t="str">
            <v>2082001</v>
          </cell>
        </row>
        <row r="624">
          <cell r="D624">
            <v>106</v>
          </cell>
        </row>
        <row r="625">
          <cell r="A625" t="str">
            <v>2082002</v>
          </cell>
        </row>
        <row r="625">
          <cell r="D625">
            <v>5</v>
          </cell>
        </row>
        <row r="626">
          <cell r="A626" t="str">
            <v>20821</v>
          </cell>
        </row>
        <row r="626">
          <cell r="D626">
            <v>642</v>
          </cell>
        </row>
        <row r="627">
          <cell r="A627" t="str">
            <v>2082101</v>
          </cell>
        </row>
        <row r="627">
          <cell r="D627">
            <v>131</v>
          </cell>
        </row>
        <row r="628">
          <cell r="A628" t="str">
            <v>2082102</v>
          </cell>
        </row>
        <row r="628">
          <cell r="D628">
            <v>511</v>
          </cell>
        </row>
        <row r="629">
          <cell r="A629" t="str">
            <v>20824</v>
          </cell>
        </row>
        <row r="629">
          <cell r="D629">
            <v>0</v>
          </cell>
        </row>
        <row r="630">
          <cell r="A630" t="str">
            <v>2082401</v>
          </cell>
        </row>
        <row r="630">
          <cell r="D630">
            <v>0</v>
          </cell>
        </row>
        <row r="631">
          <cell r="A631" t="str">
            <v>2082402</v>
          </cell>
        </row>
        <row r="631">
          <cell r="D631">
            <v>0</v>
          </cell>
        </row>
        <row r="632">
          <cell r="A632" t="str">
            <v>20825</v>
          </cell>
        </row>
        <row r="632">
          <cell r="D632">
            <v>122</v>
          </cell>
        </row>
        <row r="633">
          <cell r="A633" t="str">
            <v>2082501</v>
          </cell>
        </row>
        <row r="633">
          <cell r="D633">
            <v>0</v>
          </cell>
        </row>
        <row r="634">
          <cell r="A634" t="str">
            <v>2082502</v>
          </cell>
        </row>
        <row r="634">
          <cell r="D634">
            <v>122</v>
          </cell>
        </row>
        <row r="635">
          <cell r="A635" t="str">
            <v>20826</v>
          </cell>
        </row>
        <row r="635">
          <cell r="D635">
            <v>45</v>
          </cell>
        </row>
        <row r="636">
          <cell r="A636" t="str">
            <v>2082601</v>
          </cell>
        </row>
        <row r="636">
          <cell r="D636">
            <v>0</v>
          </cell>
        </row>
        <row r="637">
          <cell r="A637" t="str">
            <v>2082602</v>
          </cell>
        </row>
        <row r="637">
          <cell r="D637">
            <v>45</v>
          </cell>
        </row>
        <row r="638">
          <cell r="A638" t="str">
            <v>2082699</v>
          </cell>
        </row>
        <row r="638">
          <cell r="D638">
            <v>0</v>
          </cell>
        </row>
        <row r="639">
          <cell r="A639" t="str">
            <v>20827</v>
          </cell>
        </row>
        <row r="639">
          <cell r="D639">
            <v>0</v>
          </cell>
        </row>
        <row r="640">
          <cell r="A640" t="str">
            <v>2082701</v>
          </cell>
        </row>
        <row r="640">
          <cell r="D640">
            <v>0</v>
          </cell>
        </row>
        <row r="641">
          <cell r="A641" t="str">
            <v>2082702</v>
          </cell>
        </row>
        <row r="641">
          <cell r="D641">
            <v>0</v>
          </cell>
        </row>
        <row r="642">
          <cell r="A642" t="str">
            <v>2082703</v>
          </cell>
        </row>
        <row r="642">
          <cell r="D642">
            <v>0</v>
          </cell>
        </row>
        <row r="643">
          <cell r="A643" t="str">
            <v>2082799</v>
          </cell>
        </row>
        <row r="643">
          <cell r="D643">
            <v>0</v>
          </cell>
        </row>
        <row r="644">
          <cell r="A644" t="str">
            <v>20828</v>
          </cell>
        </row>
        <row r="644">
          <cell r="D644">
            <v>303</v>
          </cell>
        </row>
        <row r="645">
          <cell r="A645" t="str">
            <v>2082801</v>
          </cell>
        </row>
        <row r="645">
          <cell r="D645">
            <v>109</v>
          </cell>
        </row>
        <row r="646">
          <cell r="A646" t="str">
            <v>2082802</v>
          </cell>
        </row>
        <row r="646">
          <cell r="D646">
            <v>0</v>
          </cell>
        </row>
        <row r="647">
          <cell r="A647" t="str">
            <v>2082803</v>
          </cell>
        </row>
        <row r="647">
          <cell r="D647">
            <v>0</v>
          </cell>
        </row>
        <row r="648">
          <cell r="A648" t="str">
            <v>2082804</v>
          </cell>
        </row>
        <row r="648">
          <cell r="D648">
            <v>52</v>
          </cell>
        </row>
        <row r="649">
          <cell r="A649" t="str">
            <v>2082805</v>
          </cell>
        </row>
        <row r="649">
          <cell r="D649">
            <v>0</v>
          </cell>
        </row>
        <row r="650">
          <cell r="A650" t="str">
            <v>2082850</v>
          </cell>
        </row>
        <row r="650">
          <cell r="D650">
            <v>98</v>
          </cell>
        </row>
        <row r="651">
          <cell r="A651" t="str">
            <v>2082899</v>
          </cell>
        </row>
        <row r="651">
          <cell r="D651">
            <v>44</v>
          </cell>
        </row>
        <row r="652">
          <cell r="A652" t="str">
            <v>20830</v>
          </cell>
        </row>
        <row r="652">
          <cell r="D652">
            <v>21</v>
          </cell>
        </row>
        <row r="653">
          <cell r="A653" t="str">
            <v>2083001</v>
          </cell>
        </row>
        <row r="653">
          <cell r="D653">
            <v>21</v>
          </cell>
        </row>
        <row r="654">
          <cell r="A654" t="str">
            <v>2083099</v>
          </cell>
        </row>
        <row r="654">
          <cell r="D654">
            <v>0</v>
          </cell>
        </row>
        <row r="655">
          <cell r="A655" t="str">
            <v>20899</v>
          </cell>
        </row>
        <row r="655">
          <cell r="D655">
            <v>281</v>
          </cell>
        </row>
        <row r="656">
          <cell r="A656" t="str">
            <v>2089999</v>
          </cell>
        </row>
        <row r="656">
          <cell r="D656">
            <v>281</v>
          </cell>
        </row>
        <row r="657">
          <cell r="A657" t="str">
            <v>210</v>
          </cell>
        </row>
        <row r="657">
          <cell r="D657">
            <v>16927</v>
          </cell>
        </row>
        <row r="658">
          <cell r="A658" t="str">
            <v>21001</v>
          </cell>
        </row>
        <row r="658">
          <cell r="D658">
            <v>312</v>
          </cell>
        </row>
        <row r="659">
          <cell r="A659" t="str">
            <v>2100101</v>
          </cell>
        </row>
        <row r="659">
          <cell r="D659">
            <v>301</v>
          </cell>
        </row>
        <row r="660">
          <cell r="A660" t="str">
            <v>2100102</v>
          </cell>
        </row>
        <row r="660">
          <cell r="D660">
            <v>0</v>
          </cell>
        </row>
        <row r="661">
          <cell r="A661" t="str">
            <v>2100103</v>
          </cell>
        </row>
        <row r="661">
          <cell r="D661">
            <v>0</v>
          </cell>
        </row>
        <row r="662">
          <cell r="A662" t="str">
            <v>2100199</v>
          </cell>
        </row>
        <row r="662">
          <cell r="D662">
            <v>11</v>
          </cell>
        </row>
        <row r="663">
          <cell r="A663" t="str">
            <v>21002</v>
          </cell>
        </row>
        <row r="663">
          <cell r="D663">
            <v>1644</v>
          </cell>
        </row>
        <row r="664">
          <cell r="A664" t="str">
            <v>2100201</v>
          </cell>
        </row>
        <row r="664">
          <cell r="D664">
            <v>1036</v>
          </cell>
        </row>
        <row r="665">
          <cell r="A665" t="str">
            <v>2100202</v>
          </cell>
        </row>
        <row r="665">
          <cell r="D665">
            <v>555</v>
          </cell>
        </row>
        <row r="666">
          <cell r="A666" t="str">
            <v>2100203</v>
          </cell>
        </row>
        <row r="666">
          <cell r="D666">
            <v>0</v>
          </cell>
        </row>
        <row r="667">
          <cell r="A667" t="str">
            <v>2100204</v>
          </cell>
        </row>
        <row r="667">
          <cell r="D667">
            <v>0</v>
          </cell>
        </row>
        <row r="668">
          <cell r="A668" t="str">
            <v>2100205</v>
          </cell>
        </row>
        <row r="668">
          <cell r="D668">
            <v>0</v>
          </cell>
        </row>
        <row r="669">
          <cell r="A669" t="str">
            <v>2100206</v>
          </cell>
        </row>
        <row r="669">
          <cell r="D669">
            <v>0</v>
          </cell>
        </row>
        <row r="670">
          <cell r="A670" t="str">
            <v>2100207</v>
          </cell>
        </row>
        <row r="670">
          <cell r="D670">
            <v>0</v>
          </cell>
        </row>
        <row r="671">
          <cell r="A671" t="str">
            <v>2100208</v>
          </cell>
        </row>
        <row r="671">
          <cell r="D671">
            <v>0</v>
          </cell>
        </row>
        <row r="672">
          <cell r="A672" t="str">
            <v>2100209</v>
          </cell>
        </row>
        <row r="672">
          <cell r="D672">
            <v>0</v>
          </cell>
        </row>
        <row r="673">
          <cell r="A673" t="str">
            <v>2100210</v>
          </cell>
        </row>
        <row r="673">
          <cell r="D673">
            <v>0</v>
          </cell>
        </row>
        <row r="674">
          <cell r="A674" t="str">
            <v>2100211</v>
          </cell>
        </row>
        <row r="674">
          <cell r="D674">
            <v>0</v>
          </cell>
        </row>
        <row r="675">
          <cell r="A675" t="str">
            <v>2100212</v>
          </cell>
        </row>
        <row r="675">
          <cell r="D675">
            <v>0</v>
          </cell>
        </row>
        <row r="676">
          <cell r="A676" t="str">
            <v>2100213</v>
          </cell>
        </row>
        <row r="676">
          <cell r="D676">
            <v>0</v>
          </cell>
        </row>
        <row r="677">
          <cell r="A677" t="str">
            <v>2100299</v>
          </cell>
        </row>
        <row r="677">
          <cell r="D677">
            <v>53</v>
          </cell>
        </row>
        <row r="678">
          <cell r="A678" t="str">
            <v>21003</v>
          </cell>
        </row>
        <row r="678">
          <cell r="D678">
            <v>2434</v>
          </cell>
        </row>
        <row r="679">
          <cell r="A679" t="str">
            <v>2100301</v>
          </cell>
        </row>
        <row r="679">
          <cell r="D679">
            <v>179</v>
          </cell>
        </row>
        <row r="680">
          <cell r="A680" t="str">
            <v>2100302</v>
          </cell>
        </row>
        <row r="680">
          <cell r="D680">
            <v>1827</v>
          </cell>
        </row>
        <row r="681">
          <cell r="A681" t="str">
            <v>2100399</v>
          </cell>
        </row>
        <row r="681">
          <cell r="D681">
            <v>428</v>
          </cell>
        </row>
        <row r="682">
          <cell r="A682" t="str">
            <v>21004</v>
          </cell>
        </row>
        <row r="682">
          <cell r="D682">
            <v>3315</v>
          </cell>
        </row>
        <row r="683">
          <cell r="A683" t="str">
            <v>2100401</v>
          </cell>
        </row>
        <row r="683">
          <cell r="D683">
            <v>527</v>
          </cell>
        </row>
        <row r="684">
          <cell r="A684" t="str">
            <v>2100402</v>
          </cell>
        </row>
        <row r="684">
          <cell r="D684">
            <v>167</v>
          </cell>
        </row>
        <row r="685">
          <cell r="A685" t="str">
            <v>2100403</v>
          </cell>
        </row>
        <row r="685">
          <cell r="D685">
            <v>577</v>
          </cell>
        </row>
        <row r="686">
          <cell r="A686" t="str">
            <v>2100404</v>
          </cell>
        </row>
        <row r="686">
          <cell r="D686">
            <v>0</v>
          </cell>
        </row>
        <row r="687">
          <cell r="A687" t="str">
            <v>2100405</v>
          </cell>
        </row>
        <row r="687">
          <cell r="D687">
            <v>0</v>
          </cell>
        </row>
        <row r="688">
          <cell r="A688" t="str">
            <v>2100406</v>
          </cell>
        </row>
        <row r="688">
          <cell r="D688">
            <v>0</v>
          </cell>
        </row>
        <row r="689">
          <cell r="A689" t="str">
            <v>2100407</v>
          </cell>
        </row>
        <row r="689">
          <cell r="D689">
            <v>0</v>
          </cell>
        </row>
        <row r="690">
          <cell r="A690" t="str">
            <v>2100408</v>
          </cell>
        </row>
        <row r="690">
          <cell r="D690">
            <v>1958</v>
          </cell>
        </row>
        <row r="691">
          <cell r="A691" t="str">
            <v>2100409</v>
          </cell>
        </row>
        <row r="691">
          <cell r="D691">
            <v>17</v>
          </cell>
        </row>
        <row r="692">
          <cell r="A692" t="str">
            <v>2100410</v>
          </cell>
        </row>
        <row r="692">
          <cell r="D692">
            <v>64</v>
          </cell>
        </row>
        <row r="693">
          <cell r="A693" t="str">
            <v>2100499</v>
          </cell>
        </row>
        <row r="693">
          <cell r="D693">
            <v>5</v>
          </cell>
        </row>
        <row r="694">
          <cell r="A694" t="str">
            <v>21006</v>
          </cell>
        </row>
        <row r="694">
          <cell r="D694">
            <v>0</v>
          </cell>
        </row>
        <row r="695">
          <cell r="A695" t="str">
            <v>2100601</v>
          </cell>
        </row>
        <row r="695">
          <cell r="D695">
            <v>0</v>
          </cell>
        </row>
        <row r="696">
          <cell r="A696" t="str">
            <v>2100699</v>
          </cell>
        </row>
        <row r="696">
          <cell r="D696">
            <v>0</v>
          </cell>
        </row>
        <row r="697">
          <cell r="A697" t="str">
            <v>21007</v>
          </cell>
        </row>
        <row r="697">
          <cell r="D697">
            <v>175</v>
          </cell>
        </row>
        <row r="698">
          <cell r="A698" t="str">
            <v>2100716</v>
          </cell>
        </row>
        <row r="698">
          <cell r="D698">
            <v>0</v>
          </cell>
        </row>
        <row r="699">
          <cell r="A699" t="str">
            <v>2100717</v>
          </cell>
        </row>
        <row r="699">
          <cell r="D699">
            <v>61</v>
          </cell>
        </row>
        <row r="700">
          <cell r="A700" t="str">
            <v>2100799</v>
          </cell>
        </row>
        <row r="700">
          <cell r="D700">
            <v>114</v>
          </cell>
        </row>
        <row r="701">
          <cell r="A701" t="str">
            <v>21011</v>
          </cell>
        </row>
        <row r="701">
          <cell r="D701">
            <v>8146</v>
          </cell>
        </row>
        <row r="702">
          <cell r="A702" t="str">
            <v>2101101</v>
          </cell>
        </row>
        <row r="702">
          <cell r="D702">
            <v>1235</v>
          </cell>
        </row>
        <row r="703">
          <cell r="A703" t="str">
            <v>2101102</v>
          </cell>
        </row>
        <row r="703">
          <cell r="D703">
            <v>3380</v>
          </cell>
        </row>
        <row r="704">
          <cell r="A704" t="str">
            <v>2101103</v>
          </cell>
        </row>
        <row r="704">
          <cell r="D704">
            <v>3531</v>
          </cell>
        </row>
        <row r="705">
          <cell r="A705" t="str">
            <v>2101199</v>
          </cell>
        </row>
        <row r="705">
          <cell r="D705">
            <v>0</v>
          </cell>
        </row>
        <row r="706">
          <cell r="A706" t="str">
            <v>21012</v>
          </cell>
        </row>
        <row r="706">
          <cell r="D706">
            <v>39</v>
          </cell>
        </row>
        <row r="707">
          <cell r="A707" t="str">
            <v>2101201</v>
          </cell>
        </row>
        <row r="707">
          <cell r="D707">
            <v>34</v>
          </cell>
        </row>
        <row r="708">
          <cell r="A708" t="str">
            <v>2101202</v>
          </cell>
        </row>
        <row r="708">
          <cell r="D708">
            <v>5</v>
          </cell>
        </row>
        <row r="709">
          <cell r="A709" t="str">
            <v>2101299</v>
          </cell>
        </row>
        <row r="709">
          <cell r="D709">
            <v>0</v>
          </cell>
        </row>
        <row r="710">
          <cell r="A710" t="str">
            <v>21013</v>
          </cell>
        </row>
        <row r="710">
          <cell r="D710">
            <v>39</v>
          </cell>
        </row>
        <row r="711">
          <cell r="A711" t="str">
            <v>2101301</v>
          </cell>
        </row>
        <row r="711">
          <cell r="D711">
            <v>39</v>
          </cell>
        </row>
        <row r="712">
          <cell r="A712" t="str">
            <v>2101302</v>
          </cell>
        </row>
        <row r="712">
          <cell r="D712">
            <v>0</v>
          </cell>
        </row>
        <row r="713">
          <cell r="A713" t="str">
            <v>2101399</v>
          </cell>
        </row>
        <row r="713">
          <cell r="D713">
            <v>0</v>
          </cell>
        </row>
        <row r="714">
          <cell r="A714" t="str">
            <v>21014</v>
          </cell>
        </row>
        <row r="714">
          <cell r="D714">
            <v>326</v>
          </cell>
        </row>
        <row r="715">
          <cell r="A715" t="str">
            <v>2101401</v>
          </cell>
        </row>
        <row r="715">
          <cell r="D715">
            <v>326</v>
          </cell>
        </row>
        <row r="716">
          <cell r="A716" t="str">
            <v>2101499</v>
          </cell>
        </row>
        <row r="716">
          <cell r="D716">
            <v>0</v>
          </cell>
        </row>
        <row r="717">
          <cell r="A717" t="str">
            <v>21015</v>
          </cell>
        </row>
        <row r="717">
          <cell r="D717">
            <v>271</v>
          </cell>
        </row>
        <row r="718">
          <cell r="A718" t="str">
            <v>2101501</v>
          </cell>
        </row>
        <row r="718">
          <cell r="D718">
            <v>257</v>
          </cell>
        </row>
        <row r="719">
          <cell r="A719" t="str">
            <v>2101502</v>
          </cell>
        </row>
        <row r="719">
          <cell r="D719">
            <v>0</v>
          </cell>
        </row>
        <row r="720">
          <cell r="A720" t="str">
            <v>2101503</v>
          </cell>
        </row>
        <row r="720">
          <cell r="D720">
            <v>0</v>
          </cell>
        </row>
        <row r="721">
          <cell r="A721" t="str">
            <v>2101504</v>
          </cell>
        </row>
        <row r="721">
          <cell r="D721">
            <v>0</v>
          </cell>
        </row>
        <row r="722">
          <cell r="A722" t="str">
            <v>2101505</v>
          </cell>
        </row>
        <row r="722">
          <cell r="D722">
            <v>13</v>
          </cell>
        </row>
        <row r="723">
          <cell r="A723" t="str">
            <v>2101506</v>
          </cell>
        </row>
        <row r="723">
          <cell r="D723">
            <v>1</v>
          </cell>
        </row>
        <row r="724">
          <cell r="A724" t="str">
            <v>2101550</v>
          </cell>
        </row>
        <row r="724">
          <cell r="D724">
            <v>0</v>
          </cell>
        </row>
        <row r="725">
          <cell r="A725" t="str">
            <v>2101599</v>
          </cell>
        </row>
        <row r="725">
          <cell r="D725">
            <v>0</v>
          </cell>
        </row>
        <row r="726">
          <cell r="A726" t="str">
            <v>21016</v>
          </cell>
        </row>
        <row r="726">
          <cell r="D726">
            <v>23</v>
          </cell>
        </row>
        <row r="727">
          <cell r="A727" t="str">
            <v>2101601</v>
          </cell>
        </row>
        <row r="727">
          <cell r="D727">
            <v>23</v>
          </cell>
        </row>
        <row r="728">
          <cell r="A728" t="str">
            <v>21099</v>
          </cell>
        </row>
        <row r="728">
          <cell r="D728">
            <v>203</v>
          </cell>
        </row>
        <row r="729">
          <cell r="A729">
            <v>2109999</v>
          </cell>
        </row>
        <row r="729">
          <cell r="D729">
            <v>203</v>
          </cell>
        </row>
        <row r="730">
          <cell r="A730" t="str">
            <v>211</v>
          </cell>
        </row>
        <row r="730">
          <cell r="D730">
            <v>10047</v>
          </cell>
        </row>
        <row r="731">
          <cell r="A731" t="str">
            <v>21101</v>
          </cell>
        </row>
        <row r="731">
          <cell r="D731">
            <v>0</v>
          </cell>
        </row>
        <row r="732">
          <cell r="A732" t="str">
            <v>2110101</v>
          </cell>
        </row>
        <row r="732">
          <cell r="D732">
            <v>0</v>
          </cell>
        </row>
        <row r="733">
          <cell r="A733" t="str">
            <v>2110102</v>
          </cell>
        </row>
        <row r="733">
          <cell r="D733">
            <v>0</v>
          </cell>
        </row>
        <row r="734">
          <cell r="A734" t="str">
            <v>2110103</v>
          </cell>
        </row>
        <row r="734">
          <cell r="D734">
            <v>0</v>
          </cell>
        </row>
        <row r="735">
          <cell r="A735" t="str">
            <v>2110104</v>
          </cell>
        </row>
        <row r="735">
          <cell r="D735">
            <v>0</v>
          </cell>
        </row>
        <row r="736">
          <cell r="A736" t="str">
            <v>2110105</v>
          </cell>
        </row>
        <row r="736">
          <cell r="D736">
            <v>0</v>
          </cell>
        </row>
        <row r="737">
          <cell r="A737" t="str">
            <v>2110106</v>
          </cell>
        </row>
        <row r="737">
          <cell r="D737">
            <v>0</v>
          </cell>
        </row>
        <row r="738">
          <cell r="A738" t="str">
            <v>2110107</v>
          </cell>
        </row>
        <row r="738">
          <cell r="D738">
            <v>0</v>
          </cell>
        </row>
        <row r="739">
          <cell r="A739" t="str">
            <v>2110108</v>
          </cell>
        </row>
        <row r="739">
          <cell r="D739">
            <v>0</v>
          </cell>
        </row>
        <row r="740">
          <cell r="A740" t="str">
            <v>2110199</v>
          </cell>
        </row>
        <row r="740">
          <cell r="D740">
            <v>0</v>
          </cell>
        </row>
        <row r="741">
          <cell r="A741" t="str">
            <v>21102</v>
          </cell>
        </row>
        <row r="741">
          <cell r="D741">
            <v>0</v>
          </cell>
        </row>
        <row r="742">
          <cell r="A742" t="str">
            <v>2110203</v>
          </cell>
        </row>
        <row r="742">
          <cell r="D742">
            <v>0</v>
          </cell>
        </row>
        <row r="743">
          <cell r="A743" t="str">
            <v>2110204</v>
          </cell>
        </row>
        <row r="743">
          <cell r="D743">
            <v>0</v>
          </cell>
        </row>
        <row r="744">
          <cell r="A744" t="str">
            <v>2110299</v>
          </cell>
        </row>
        <row r="744">
          <cell r="D744">
            <v>0</v>
          </cell>
        </row>
        <row r="745">
          <cell r="A745" t="str">
            <v>21103</v>
          </cell>
        </row>
        <row r="745">
          <cell r="D745">
            <v>10020</v>
          </cell>
        </row>
        <row r="746">
          <cell r="A746" t="str">
            <v>2110301</v>
          </cell>
        </row>
        <row r="746">
          <cell r="D746">
            <v>0</v>
          </cell>
        </row>
        <row r="747">
          <cell r="A747" t="str">
            <v>2110302</v>
          </cell>
        </row>
        <row r="747">
          <cell r="D747">
            <v>10020</v>
          </cell>
        </row>
        <row r="748">
          <cell r="A748" t="str">
            <v>2110303</v>
          </cell>
        </row>
        <row r="748">
          <cell r="D748">
            <v>0</v>
          </cell>
        </row>
        <row r="749">
          <cell r="A749" t="str">
            <v>2110304</v>
          </cell>
        </row>
        <row r="749">
          <cell r="D749">
            <v>0</v>
          </cell>
        </row>
        <row r="750">
          <cell r="A750" t="str">
            <v>2110305</v>
          </cell>
        </row>
        <row r="750">
          <cell r="D750">
            <v>0</v>
          </cell>
        </row>
        <row r="751">
          <cell r="A751" t="str">
            <v>2110306</v>
          </cell>
        </row>
        <row r="751">
          <cell r="D751">
            <v>0</v>
          </cell>
        </row>
        <row r="752">
          <cell r="A752" t="str">
            <v>2110307</v>
          </cell>
        </row>
        <row r="752">
          <cell r="D752">
            <v>0</v>
          </cell>
        </row>
        <row r="753">
          <cell r="A753" t="str">
            <v>2110399</v>
          </cell>
        </row>
        <row r="753">
          <cell r="D753">
            <v>0</v>
          </cell>
        </row>
        <row r="754">
          <cell r="A754" t="str">
            <v>21104</v>
          </cell>
        </row>
        <row r="754">
          <cell r="D754">
            <v>0</v>
          </cell>
        </row>
        <row r="755">
          <cell r="A755" t="str">
            <v>2110401</v>
          </cell>
        </row>
        <row r="755">
          <cell r="D755">
            <v>0</v>
          </cell>
        </row>
        <row r="756">
          <cell r="A756" t="str">
            <v>2110402</v>
          </cell>
        </row>
        <row r="756">
          <cell r="D756">
            <v>0</v>
          </cell>
        </row>
        <row r="757">
          <cell r="A757" t="str">
            <v>2110404</v>
          </cell>
        </row>
        <row r="757">
          <cell r="D757">
            <v>0</v>
          </cell>
        </row>
        <row r="758">
          <cell r="A758" t="str">
            <v>2110405</v>
          </cell>
        </row>
        <row r="758">
          <cell r="D758">
            <v>0</v>
          </cell>
        </row>
        <row r="759">
          <cell r="A759" t="str">
            <v>2110406</v>
          </cell>
        </row>
        <row r="759">
          <cell r="D759">
            <v>0</v>
          </cell>
        </row>
        <row r="760">
          <cell r="A760" t="str">
            <v>2110499</v>
          </cell>
        </row>
        <row r="760">
          <cell r="D760">
            <v>0</v>
          </cell>
        </row>
        <row r="761">
          <cell r="A761" t="str">
            <v>21105</v>
          </cell>
        </row>
        <row r="761">
          <cell r="D761">
            <v>0</v>
          </cell>
        </row>
        <row r="762">
          <cell r="A762" t="str">
            <v>2110501</v>
          </cell>
        </row>
        <row r="762">
          <cell r="D762">
            <v>0</v>
          </cell>
        </row>
        <row r="763">
          <cell r="A763" t="str">
            <v>2110502</v>
          </cell>
        </row>
        <row r="763">
          <cell r="D763">
            <v>0</v>
          </cell>
        </row>
        <row r="764">
          <cell r="A764" t="str">
            <v>2110503</v>
          </cell>
        </row>
        <row r="764">
          <cell r="D764">
            <v>0</v>
          </cell>
        </row>
        <row r="765">
          <cell r="A765" t="str">
            <v>2110506</v>
          </cell>
        </row>
        <row r="765">
          <cell r="D765">
            <v>0</v>
          </cell>
        </row>
        <row r="766">
          <cell r="A766" t="str">
            <v>2110507</v>
          </cell>
        </row>
        <row r="766">
          <cell r="D766">
            <v>0</v>
          </cell>
        </row>
        <row r="767">
          <cell r="A767" t="str">
            <v>2110599</v>
          </cell>
        </row>
        <row r="767">
          <cell r="D767">
            <v>0</v>
          </cell>
        </row>
        <row r="768">
          <cell r="A768" t="str">
            <v>21106</v>
          </cell>
        </row>
        <row r="768">
          <cell r="D768">
            <v>27</v>
          </cell>
        </row>
        <row r="769">
          <cell r="A769" t="str">
            <v>2110602</v>
          </cell>
        </row>
        <row r="769">
          <cell r="D769">
            <v>15</v>
          </cell>
        </row>
        <row r="770">
          <cell r="A770" t="str">
            <v>2110603</v>
          </cell>
        </row>
        <row r="770">
          <cell r="D770">
            <v>0</v>
          </cell>
        </row>
        <row r="771">
          <cell r="A771" t="str">
            <v>2110604</v>
          </cell>
        </row>
        <row r="771">
          <cell r="D771">
            <v>0</v>
          </cell>
        </row>
        <row r="772">
          <cell r="A772" t="str">
            <v>2110605</v>
          </cell>
        </row>
        <row r="772">
          <cell r="D772">
            <v>12</v>
          </cell>
        </row>
        <row r="773">
          <cell r="A773" t="str">
            <v>2110699</v>
          </cell>
        </row>
        <row r="773">
          <cell r="D773">
            <v>0</v>
          </cell>
        </row>
        <row r="774">
          <cell r="A774" t="str">
            <v>21107</v>
          </cell>
        </row>
        <row r="774">
          <cell r="D774">
            <v>0</v>
          </cell>
        </row>
        <row r="775">
          <cell r="A775" t="str">
            <v>2110704</v>
          </cell>
        </row>
        <row r="775">
          <cell r="D775">
            <v>0</v>
          </cell>
        </row>
        <row r="776">
          <cell r="A776" t="str">
            <v>2110799</v>
          </cell>
        </row>
        <row r="776">
          <cell r="D776">
            <v>0</v>
          </cell>
        </row>
        <row r="777">
          <cell r="A777" t="str">
            <v>21108</v>
          </cell>
        </row>
        <row r="777">
          <cell r="D777">
            <v>0</v>
          </cell>
        </row>
        <row r="778">
          <cell r="A778" t="str">
            <v>2110804</v>
          </cell>
        </row>
        <row r="778">
          <cell r="D778">
            <v>0</v>
          </cell>
        </row>
        <row r="779">
          <cell r="A779" t="str">
            <v>2110899</v>
          </cell>
        </row>
        <row r="779">
          <cell r="D779">
            <v>0</v>
          </cell>
        </row>
        <row r="780">
          <cell r="A780" t="str">
            <v>21109</v>
          </cell>
        </row>
        <row r="780">
          <cell r="D780">
            <v>0</v>
          </cell>
        </row>
        <row r="781">
          <cell r="A781">
            <v>2110901</v>
          </cell>
        </row>
        <row r="781">
          <cell r="D781">
            <v>0</v>
          </cell>
        </row>
        <row r="782">
          <cell r="A782" t="str">
            <v>21110</v>
          </cell>
        </row>
        <row r="782">
          <cell r="D782">
            <v>0</v>
          </cell>
        </row>
        <row r="783">
          <cell r="A783">
            <v>2111001</v>
          </cell>
        </row>
        <row r="783">
          <cell r="D783">
            <v>0</v>
          </cell>
        </row>
        <row r="784">
          <cell r="A784" t="str">
            <v>21111</v>
          </cell>
        </row>
        <row r="784">
          <cell r="D784">
            <v>0</v>
          </cell>
        </row>
        <row r="785">
          <cell r="A785" t="str">
            <v>2111101</v>
          </cell>
        </row>
        <row r="785">
          <cell r="D785">
            <v>0</v>
          </cell>
        </row>
        <row r="786">
          <cell r="A786" t="str">
            <v>2111102</v>
          </cell>
        </row>
        <row r="786">
          <cell r="D786">
            <v>0</v>
          </cell>
        </row>
        <row r="787">
          <cell r="A787" t="str">
            <v>2111103</v>
          </cell>
        </row>
        <row r="787">
          <cell r="D787">
            <v>0</v>
          </cell>
        </row>
        <row r="788">
          <cell r="A788" t="str">
            <v>2111104</v>
          </cell>
        </row>
        <row r="788">
          <cell r="D788">
            <v>0</v>
          </cell>
        </row>
        <row r="789">
          <cell r="A789" t="str">
            <v>2111199</v>
          </cell>
        </row>
        <row r="789">
          <cell r="D789">
            <v>0</v>
          </cell>
        </row>
        <row r="790">
          <cell r="A790" t="str">
            <v>21112</v>
          </cell>
        </row>
        <row r="790">
          <cell r="D790">
            <v>0</v>
          </cell>
        </row>
        <row r="791">
          <cell r="A791" t="str">
            <v>2111201</v>
          </cell>
        </row>
        <row r="791">
          <cell r="D791">
            <v>0</v>
          </cell>
        </row>
        <row r="792">
          <cell r="A792" t="str">
            <v>21113</v>
          </cell>
        </row>
        <row r="792">
          <cell r="D792">
            <v>0</v>
          </cell>
        </row>
        <row r="793">
          <cell r="A793" t="str">
            <v>2111301</v>
          </cell>
        </row>
        <row r="793">
          <cell r="D793">
            <v>0</v>
          </cell>
        </row>
        <row r="794">
          <cell r="A794" t="str">
            <v>21114</v>
          </cell>
        </row>
        <row r="794">
          <cell r="D794">
            <v>0</v>
          </cell>
        </row>
        <row r="795">
          <cell r="A795" t="str">
            <v>2111401</v>
          </cell>
        </row>
        <row r="795">
          <cell r="D795">
            <v>0</v>
          </cell>
        </row>
        <row r="796">
          <cell r="A796" t="str">
            <v>2111402</v>
          </cell>
        </row>
        <row r="796">
          <cell r="D796">
            <v>0</v>
          </cell>
        </row>
        <row r="797">
          <cell r="A797" t="str">
            <v>2111403</v>
          </cell>
        </row>
        <row r="797">
          <cell r="D797">
            <v>0</v>
          </cell>
        </row>
        <row r="798">
          <cell r="A798" t="str">
            <v>2111404</v>
          </cell>
        </row>
        <row r="798">
          <cell r="D798">
            <v>0</v>
          </cell>
        </row>
        <row r="799">
          <cell r="A799" t="str">
            <v>2111405</v>
          </cell>
        </row>
        <row r="799">
          <cell r="D799">
            <v>0</v>
          </cell>
        </row>
        <row r="800">
          <cell r="A800" t="str">
            <v>2111406</v>
          </cell>
        </row>
        <row r="800">
          <cell r="D800">
            <v>0</v>
          </cell>
        </row>
        <row r="801">
          <cell r="A801" t="str">
            <v>2111407</v>
          </cell>
        </row>
        <row r="801">
          <cell r="D801">
            <v>0</v>
          </cell>
        </row>
        <row r="802">
          <cell r="A802" t="str">
            <v>2111408</v>
          </cell>
        </row>
        <row r="802">
          <cell r="D802">
            <v>0</v>
          </cell>
        </row>
        <row r="803">
          <cell r="A803" t="str">
            <v>2111409</v>
          </cell>
        </row>
        <row r="803">
          <cell r="D803">
            <v>0</v>
          </cell>
        </row>
        <row r="804">
          <cell r="A804" t="str">
            <v>2111410</v>
          </cell>
        </row>
        <row r="804">
          <cell r="D804">
            <v>0</v>
          </cell>
        </row>
        <row r="805">
          <cell r="A805" t="str">
            <v>2111411</v>
          </cell>
        </row>
        <row r="805">
          <cell r="D805">
            <v>0</v>
          </cell>
        </row>
        <row r="806">
          <cell r="A806" t="str">
            <v>2111413</v>
          </cell>
        </row>
        <row r="806">
          <cell r="D806">
            <v>0</v>
          </cell>
        </row>
        <row r="807">
          <cell r="A807" t="str">
            <v>2111450</v>
          </cell>
        </row>
        <row r="807">
          <cell r="D807">
            <v>0</v>
          </cell>
        </row>
        <row r="808">
          <cell r="A808" t="str">
            <v>2111499</v>
          </cell>
        </row>
        <row r="808">
          <cell r="D808">
            <v>0</v>
          </cell>
        </row>
        <row r="809">
          <cell r="A809" t="str">
            <v>21199</v>
          </cell>
        </row>
        <row r="809">
          <cell r="D809">
            <v>0</v>
          </cell>
        </row>
        <row r="810">
          <cell r="A810" t="str">
            <v>2119999</v>
          </cell>
        </row>
        <row r="810">
          <cell r="D810">
            <v>0</v>
          </cell>
        </row>
        <row r="811">
          <cell r="A811" t="str">
            <v>212</v>
          </cell>
        </row>
        <row r="811">
          <cell r="D811">
            <v>1880</v>
          </cell>
        </row>
        <row r="812">
          <cell r="A812" t="str">
            <v>21201</v>
          </cell>
        </row>
        <row r="812">
          <cell r="D812">
            <v>985</v>
          </cell>
        </row>
        <row r="813">
          <cell r="A813" t="str">
            <v>2120101</v>
          </cell>
        </row>
        <row r="813">
          <cell r="D813">
            <v>167</v>
          </cell>
        </row>
        <row r="814">
          <cell r="A814" t="str">
            <v>2120102</v>
          </cell>
        </row>
        <row r="814">
          <cell r="D814">
            <v>3</v>
          </cell>
        </row>
        <row r="815">
          <cell r="A815" t="str">
            <v>2120103</v>
          </cell>
        </row>
        <row r="815">
          <cell r="D815">
            <v>0</v>
          </cell>
        </row>
        <row r="816">
          <cell r="A816" t="str">
            <v>2120104</v>
          </cell>
        </row>
        <row r="816">
          <cell r="D816">
            <v>515</v>
          </cell>
        </row>
        <row r="817">
          <cell r="A817" t="str">
            <v>2120105</v>
          </cell>
        </row>
        <row r="817">
          <cell r="D817">
            <v>0</v>
          </cell>
        </row>
        <row r="818">
          <cell r="A818" t="str">
            <v>2120106</v>
          </cell>
        </row>
        <row r="818">
          <cell r="D818">
            <v>0</v>
          </cell>
        </row>
        <row r="819">
          <cell r="A819" t="str">
            <v>2120107</v>
          </cell>
        </row>
        <row r="819">
          <cell r="D819">
            <v>5</v>
          </cell>
        </row>
        <row r="820">
          <cell r="A820" t="str">
            <v>2120109</v>
          </cell>
        </row>
        <row r="820">
          <cell r="D820">
            <v>0</v>
          </cell>
        </row>
        <row r="821">
          <cell r="A821" t="str">
            <v>2120110</v>
          </cell>
        </row>
        <row r="821">
          <cell r="D821">
            <v>0</v>
          </cell>
        </row>
        <row r="822">
          <cell r="A822" t="str">
            <v>2120199</v>
          </cell>
        </row>
        <row r="822">
          <cell r="D822">
            <v>295</v>
          </cell>
        </row>
        <row r="823">
          <cell r="A823" t="str">
            <v>21202</v>
          </cell>
        </row>
        <row r="823">
          <cell r="D823">
            <v>169</v>
          </cell>
        </row>
        <row r="824">
          <cell r="A824">
            <v>2120201</v>
          </cell>
        </row>
        <row r="824">
          <cell r="D824">
            <v>169</v>
          </cell>
        </row>
        <row r="825">
          <cell r="A825" t="str">
            <v>21203</v>
          </cell>
        </row>
        <row r="825">
          <cell r="D825">
            <v>365</v>
          </cell>
        </row>
        <row r="826">
          <cell r="A826" t="str">
            <v>2120303</v>
          </cell>
        </row>
        <row r="826">
          <cell r="D826">
            <v>365</v>
          </cell>
        </row>
        <row r="827">
          <cell r="A827" t="str">
            <v>2120399</v>
          </cell>
        </row>
        <row r="827">
          <cell r="D827">
            <v>0</v>
          </cell>
        </row>
        <row r="828">
          <cell r="A828" t="str">
            <v>21205</v>
          </cell>
        </row>
        <row r="828">
          <cell r="D828">
            <v>243</v>
          </cell>
        </row>
        <row r="829">
          <cell r="A829">
            <v>2120501</v>
          </cell>
        </row>
        <row r="829">
          <cell r="D829">
            <v>243</v>
          </cell>
        </row>
        <row r="830">
          <cell r="A830" t="str">
            <v>21206</v>
          </cell>
        </row>
        <row r="830">
          <cell r="D830">
            <v>114</v>
          </cell>
        </row>
        <row r="831">
          <cell r="A831">
            <v>2120601</v>
          </cell>
        </row>
        <row r="831">
          <cell r="D831">
            <v>114</v>
          </cell>
        </row>
        <row r="832">
          <cell r="A832" t="str">
            <v>21299</v>
          </cell>
        </row>
        <row r="832">
          <cell r="D832">
            <v>4</v>
          </cell>
        </row>
        <row r="833">
          <cell r="A833">
            <v>2129999</v>
          </cell>
        </row>
        <row r="833">
          <cell r="D833">
            <v>4</v>
          </cell>
        </row>
        <row r="834">
          <cell r="A834" t="str">
            <v>213</v>
          </cell>
        </row>
        <row r="834">
          <cell r="D834">
            <v>15610</v>
          </cell>
        </row>
        <row r="835">
          <cell r="A835" t="str">
            <v>21301</v>
          </cell>
        </row>
        <row r="835">
          <cell r="D835">
            <v>5717</v>
          </cell>
        </row>
        <row r="836">
          <cell r="A836" t="str">
            <v>2130101</v>
          </cell>
        </row>
        <row r="836">
          <cell r="D836">
            <v>654</v>
          </cell>
        </row>
        <row r="837">
          <cell r="A837" t="str">
            <v>2130102</v>
          </cell>
        </row>
        <row r="837">
          <cell r="D837">
            <v>0</v>
          </cell>
        </row>
        <row r="838">
          <cell r="A838" t="str">
            <v>2130103</v>
          </cell>
        </row>
        <row r="838">
          <cell r="D838">
            <v>0</v>
          </cell>
        </row>
        <row r="839">
          <cell r="A839" t="str">
            <v>2130104</v>
          </cell>
        </row>
        <row r="839">
          <cell r="D839">
            <v>3536</v>
          </cell>
        </row>
        <row r="840">
          <cell r="A840" t="str">
            <v>2130105</v>
          </cell>
        </row>
        <row r="840">
          <cell r="D840">
            <v>0</v>
          </cell>
        </row>
        <row r="841">
          <cell r="A841" t="str">
            <v>2130106</v>
          </cell>
        </row>
        <row r="841">
          <cell r="D841">
            <v>0</v>
          </cell>
        </row>
        <row r="842">
          <cell r="A842" t="str">
            <v>2130108</v>
          </cell>
        </row>
        <row r="842">
          <cell r="D842">
            <v>10</v>
          </cell>
        </row>
        <row r="843">
          <cell r="A843" t="str">
            <v>2130109</v>
          </cell>
        </row>
        <row r="843">
          <cell r="D843">
            <v>1</v>
          </cell>
        </row>
        <row r="844">
          <cell r="A844" t="str">
            <v>2130110</v>
          </cell>
        </row>
        <row r="844">
          <cell r="D844">
            <v>0</v>
          </cell>
        </row>
        <row r="845">
          <cell r="A845" t="str">
            <v>2130111</v>
          </cell>
        </row>
        <row r="845">
          <cell r="D845">
            <v>0</v>
          </cell>
        </row>
        <row r="846">
          <cell r="A846" t="str">
            <v>2130112</v>
          </cell>
        </row>
        <row r="846">
          <cell r="D846">
            <v>0</v>
          </cell>
        </row>
        <row r="847">
          <cell r="A847" t="str">
            <v>2130114</v>
          </cell>
        </row>
        <row r="847">
          <cell r="D847">
            <v>0</v>
          </cell>
        </row>
        <row r="848">
          <cell r="A848" t="str">
            <v>2130119</v>
          </cell>
        </row>
        <row r="848">
          <cell r="D848">
            <v>0</v>
          </cell>
        </row>
        <row r="849">
          <cell r="A849" t="str">
            <v>2130120</v>
          </cell>
        </row>
        <row r="849">
          <cell r="D849">
            <v>47</v>
          </cell>
        </row>
        <row r="850">
          <cell r="A850" t="str">
            <v>2130121</v>
          </cell>
        </row>
        <row r="850">
          <cell r="D850">
            <v>40</v>
          </cell>
        </row>
        <row r="851">
          <cell r="A851" t="str">
            <v>2130122</v>
          </cell>
        </row>
        <row r="851">
          <cell r="D851">
            <v>209</v>
          </cell>
        </row>
        <row r="852">
          <cell r="A852" t="str">
            <v>2130124</v>
          </cell>
        </row>
        <row r="852">
          <cell r="D852">
            <v>0</v>
          </cell>
        </row>
        <row r="853">
          <cell r="A853" t="str">
            <v>2130125</v>
          </cell>
        </row>
        <row r="853">
          <cell r="D853">
            <v>200</v>
          </cell>
        </row>
        <row r="854">
          <cell r="A854" t="str">
            <v>2130126</v>
          </cell>
        </row>
        <row r="854">
          <cell r="D854">
            <v>863</v>
          </cell>
        </row>
        <row r="855">
          <cell r="A855" t="str">
            <v>2130135</v>
          </cell>
        </row>
        <row r="855">
          <cell r="D855">
            <v>103</v>
          </cell>
        </row>
        <row r="856">
          <cell r="A856" t="str">
            <v>2130142</v>
          </cell>
        </row>
        <row r="856">
          <cell r="D856">
            <v>0</v>
          </cell>
        </row>
        <row r="857">
          <cell r="A857" t="str">
            <v>2130148</v>
          </cell>
        </row>
        <row r="857">
          <cell r="D857">
            <v>0</v>
          </cell>
        </row>
        <row r="858">
          <cell r="A858" t="str">
            <v>2130152</v>
          </cell>
        </row>
        <row r="858">
          <cell r="D858">
            <v>0</v>
          </cell>
        </row>
        <row r="859">
          <cell r="A859" t="str">
            <v>2130153</v>
          </cell>
        </row>
        <row r="859">
          <cell r="D859">
            <v>30</v>
          </cell>
        </row>
        <row r="860">
          <cell r="A860" t="str">
            <v>2130199</v>
          </cell>
        </row>
        <row r="860">
          <cell r="D860">
            <v>24</v>
          </cell>
        </row>
        <row r="861">
          <cell r="A861" t="str">
            <v>21302</v>
          </cell>
        </row>
        <row r="861">
          <cell r="D861">
            <v>1004</v>
          </cell>
        </row>
        <row r="862">
          <cell r="A862" t="str">
            <v>2130201</v>
          </cell>
        </row>
        <row r="862">
          <cell r="D862">
            <v>866</v>
          </cell>
        </row>
        <row r="863">
          <cell r="A863" t="str">
            <v>2130202</v>
          </cell>
        </row>
        <row r="863">
          <cell r="D863">
            <v>1</v>
          </cell>
        </row>
        <row r="864">
          <cell r="A864" t="str">
            <v>2130203</v>
          </cell>
        </row>
        <row r="864">
          <cell r="D864">
            <v>0</v>
          </cell>
        </row>
        <row r="865">
          <cell r="A865" t="str">
            <v>2130204</v>
          </cell>
        </row>
        <row r="865">
          <cell r="D865">
            <v>1</v>
          </cell>
        </row>
        <row r="866">
          <cell r="A866" t="str">
            <v>2130205</v>
          </cell>
        </row>
        <row r="866">
          <cell r="D866">
            <v>50</v>
          </cell>
        </row>
        <row r="867">
          <cell r="A867" t="str">
            <v>2130206</v>
          </cell>
        </row>
        <row r="867">
          <cell r="D867">
            <v>0</v>
          </cell>
        </row>
        <row r="868">
          <cell r="A868" t="str">
            <v>2130207</v>
          </cell>
        </row>
        <row r="868">
          <cell r="D868">
            <v>6</v>
          </cell>
        </row>
        <row r="869">
          <cell r="A869" t="str">
            <v>2130209</v>
          </cell>
        </row>
        <row r="869">
          <cell r="D869">
            <v>15</v>
          </cell>
        </row>
        <row r="870">
          <cell r="A870" t="str">
            <v>2130210</v>
          </cell>
        </row>
        <row r="870">
          <cell r="D870">
            <v>0</v>
          </cell>
        </row>
        <row r="871">
          <cell r="A871" t="str">
            <v>2130211</v>
          </cell>
        </row>
        <row r="871">
          <cell r="D871">
            <v>0</v>
          </cell>
        </row>
        <row r="872">
          <cell r="A872" t="str">
            <v>2130212</v>
          </cell>
        </row>
        <row r="872">
          <cell r="D872">
            <v>0</v>
          </cell>
        </row>
        <row r="873">
          <cell r="A873" t="str">
            <v>2130213</v>
          </cell>
        </row>
        <row r="873">
          <cell r="D873">
            <v>0</v>
          </cell>
        </row>
        <row r="874">
          <cell r="A874" t="str">
            <v>2130217</v>
          </cell>
        </row>
        <row r="874">
          <cell r="D874">
            <v>0</v>
          </cell>
        </row>
        <row r="875">
          <cell r="A875" t="str">
            <v>2130220</v>
          </cell>
        </row>
        <row r="875">
          <cell r="D875">
            <v>0</v>
          </cell>
        </row>
        <row r="876">
          <cell r="A876" t="str">
            <v>2130221</v>
          </cell>
        </row>
        <row r="876">
          <cell r="D876">
            <v>0</v>
          </cell>
        </row>
        <row r="877">
          <cell r="A877" t="str">
            <v>2130223</v>
          </cell>
        </row>
        <row r="877">
          <cell r="D877">
            <v>0</v>
          </cell>
        </row>
        <row r="878">
          <cell r="A878" t="str">
            <v>2130226</v>
          </cell>
        </row>
        <row r="878">
          <cell r="D878">
            <v>0</v>
          </cell>
        </row>
        <row r="879">
          <cell r="A879" t="str">
            <v>2130227</v>
          </cell>
        </row>
        <row r="879">
          <cell r="D879">
            <v>0</v>
          </cell>
        </row>
        <row r="880">
          <cell r="A880" t="str">
            <v>2130232</v>
          </cell>
        </row>
        <row r="880">
          <cell r="D880">
            <v>0</v>
          </cell>
        </row>
        <row r="881">
          <cell r="A881" t="str">
            <v>2130234</v>
          </cell>
        </row>
        <row r="881">
          <cell r="D881">
            <v>61</v>
          </cell>
        </row>
        <row r="882">
          <cell r="A882" t="str">
            <v>2130235</v>
          </cell>
        </row>
        <row r="882">
          <cell r="D882">
            <v>0</v>
          </cell>
        </row>
        <row r="883">
          <cell r="A883" t="str">
            <v>2130236</v>
          </cell>
        </row>
        <row r="883">
          <cell r="D883">
            <v>0</v>
          </cell>
        </row>
        <row r="884">
          <cell r="A884" t="str">
            <v>2130237</v>
          </cell>
        </row>
        <row r="884">
          <cell r="D884">
            <v>0</v>
          </cell>
        </row>
        <row r="885">
          <cell r="A885" t="str">
            <v>2130299</v>
          </cell>
        </row>
        <row r="885">
          <cell r="D885">
            <v>4</v>
          </cell>
        </row>
        <row r="886">
          <cell r="A886" t="str">
            <v>21303</v>
          </cell>
        </row>
        <row r="886">
          <cell r="D886">
            <v>1193</v>
          </cell>
        </row>
        <row r="887">
          <cell r="A887" t="str">
            <v>2130301</v>
          </cell>
        </row>
        <row r="887">
          <cell r="D887">
            <v>190</v>
          </cell>
        </row>
        <row r="888">
          <cell r="A888" t="str">
            <v>2130302</v>
          </cell>
        </row>
        <row r="888">
          <cell r="D888">
            <v>0</v>
          </cell>
        </row>
        <row r="889">
          <cell r="A889" t="str">
            <v>2130303</v>
          </cell>
        </row>
        <row r="889">
          <cell r="D889">
            <v>0</v>
          </cell>
        </row>
        <row r="890">
          <cell r="A890" t="str">
            <v>2130304</v>
          </cell>
        </row>
        <row r="890">
          <cell r="D890">
            <v>392</v>
          </cell>
        </row>
        <row r="891">
          <cell r="A891" t="str">
            <v>2130305</v>
          </cell>
        </row>
        <row r="891">
          <cell r="D891">
            <v>20</v>
          </cell>
        </row>
        <row r="892">
          <cell r="A892" t="str">
            <v>2130306</v>
          </cell>
        </row>
        <row r="892">
          <cell r="D892">
            <v>113</v>
          </cell>
        </row>
        <row r="893">
          <cell r="A893" t="str">
            <v>2130307</v>
          </cell>
        </row>
        <row r="893">
          <cell r="D893">
            <v>0</v>
          </cell>
        </row>
        <row r="894">
          <cell r="A894" t="str">
            <v>2130308</v>
          </cell>
        </row>
        <row r="894">
          <cell r="D894">
            <v>0</v>
          </cell>
        </row>
        <row r="895">
          <cell r="A895" t="str">
            <v>2130309</v>
          </cell>
        </row>
        <row r="895">
          <cell r="D895">
            <v>0</v>
          </cell>
        </row>
        <row r="896">
          <cell r="A896" t="str">
            <v>2130310</v>
          </cell>
        </row>
        <row r="896">
          <cell r="D896">
            <v>62</v>
          </cell>
        </row>
        <row r="897">
          <cell r="A897" t="str">
            <v>2130311</v>
          </cell>
        </row>
        <row r="897">
          <cell r="D897">
            <v>145</v>
          </cell>
        </row>
        <row r="898">
          <cell r="A898" t="str">
            <v>2130312</v>
          </cell>
        </row>
        <row r="898">
          <cell r="D898">
            <v>0</v>
          </cell>
        </row>
        <row r="899">
          <cell r="A899" t="str">
            <v>2130313</v>
          </cell>
        </row>
        <row r="899">
          <cell r="D899">
            <v>105</v>
          </cell>
        </row>
        <row r="900">
          <cell r="A900" t="str">
            <v>2130314</v>
          </cell>
        </row>
        <row r="900">
          <cell r="D900">
            <v>11</v>
          </cell>
        </row>
        <row r="901">
          <cell r="A901" t="str">
            <v>2130315</v>
          </cell>
        </row>
        <row r="901">
          <cell r="D901">
            <v>47</v>
          </cell>
        </row>
        <row r="902">
          <cell r="A902" t="str">
            <v>2130316</v>
          </cell>
        </row>
        <row r="902">
          <cell r="D902">
            <v>0</v>
          </cell>
        </row>
        <row r="903">
          <cell r="A903" t="str">
            <v>2130317</v>
          </cell>
        </row>
        <row r="903">
          <cell r="D903">
            <v>0</v>
          </cell>
        </row>
        <row r="904">
          <cell r="A904" t="str">
            <v>2130318</v>
          </cell>
        </row>
        <row r="904">
          <cell r="D904">
            <v>0</v>
          </cell>
        </row>
        <row r="905">
          <cell r="A905" t="str">
            <v>2130319</v>
          </cell>
        </row>
        <row r="905">
          <cell r="D905">
            <v>90</v>
          </cell>
        </row>
        <row r="906">
          <cell r="A906" t="str">
            <v>2130321</v>
          </cell>
        </row>
        <row r="906">
          <cell r="D906">
            <v>0</v>
          </cell>
        </row>
        <row r="907">
          <cell r="A907" t="str">
            <v>2130322</v>
          </cell>
        </row>
        <row r="907">
          <cell r="D907">
            <v>0</v>
          </cell>
        </row>
        <row r="908">
          <cell r="A908" t="str">
            <v>2130333</v>
          </cell>
        </row>
        <row r="908">
          <cell r="D908">
            <v>0</v>
          </cell>
        </row>
        <row r="909">
          <cell r="A909" t="str">
            <v>2130334</v>
          </cell>
        </row>
        <row r="909">
          <cell r="D909">
            <v>0</v>
          </cell>
        </row>
        <row r="910">
          <cell r="A910" t="str">
            <v>2130335</v>
          </cell>
        </row>
        <row r="910">
          <cell r="D910">
            <v>0</v>
          </cell>
        </row>
        <row r="911">
          <cell r="A911" t="str">
            <v>2130336</v>
          </cell>
        </row>
        <row r="911">
          <cell r="D911">
            <v>0</v>
          </cell>
        </row>
        <row r="912">
          <cell r="A912" t="str">
            <v>2130337</v>
          </cell>
        </row>
        <row r="912">
          <cell r="D912">
            <v>0</v>
          </cell>
        </row>
        <row r="913">
          <cell r="A913" t="str">
            <v>2130399</v>
          </cell>
        </row>
        <row r="913">
          <cell r="D913">
            <v>18</v>
          </cell>
        </row>
        <row r="914">
          <cell r="A914" t="str">
            <v>21305</v>
          </cell>
        </row>
        <row r="914">
          <cell r="D914">
            <v>2569</v>
          </cell>
        </row>
        <row r="915">
          <cell r="A915" t="str">
            <v>2130501</v>
          </cell>
        </row>
        <row r="915">
          <cell r="D915">
            <v>0</v>
          </cell>
        </row>
        <row r="916">
          <cell r="A916" t="str">
            <v>2130502</v>
          </cell>
        </row>
        <row r="916">
          <cell r="D916">
            <v>0</v>
          </cell>
        </row>
        <row r="917">
          <cell r="A917" t="str">
            <v>2130503</v>
          </cell>
        </row>
        <row r="917">
          <cell r="D917">
            <v>0</v>
          </cell>
        </row>
        <row r="918">
          <cell r="A918" t="str">
            <v>2130504</v>
          </cell>
        </row>
        <row r="918">
          <cell r="D918">
            <v>1376</v>
          </cell>
        </row>
        <row r="919">
          <cell r="A919" t="str">
            <v>2130505</v>
          </cell>
        </row>
        <row r="919">
          <cell r="D919">
            <v>1046</v>
          </cell>
        </row>
        <row r="920">
          <cell r="A920" t="str">
            <v>2130506</v>
          </cell>
        </row>
        <row r="920">
          <cell r="D920">
            <v>59</v>
          </cell>
        </row>
        <row r="921">
          <cell r="A921" t="str">
            <v>2130507</v>
          </cell>
        </row>
        <row r="921">
          <cell r="D921">
            <v>82</v>
          </cell>
        </row>
        <row r="922">
          <cell r="A922" t="str">
            <v>2130508</v>
          </cell>
        </row>
        <row r="922">
          <cell r="D922">
            <v>0</v>
          </cell>
        </row>
        <row r="923">
          <cell r="A923" t="str">
            <v>2130550</v>
          </cell>
        </row>
        <row r="923">
          <cell r="D923">
            <v>0</v>
          </cell>
        </row>
        <row r="924">
          <cell r="A924" t="str">
            <v>2130599</v>
          </cell>
        </row>
        <row r="924">
          <cell r="D924">
            <v>6</v>
          </cell>
        </row>
        <row r="925">
          <cell r="A925" t="str">
            <v>21307</v>
          </cell>
        </row>
        <row r="925">
          <cell r="D925">
            <v>3771</v>
          </cell>
        </row>
        <row r="926">
          <cell r="A926" t="str">
            <v>2130701</v>
          </cell>
        </row>
        <row r="926">
          <cell r="D926">
            <v>14</v>
          </cell>
        </row>
        <row r="927">
          <cell r="A927" t="str">
            <v>2130704</v>
          </cell>
        </row>
        <row r="927">
          <cell r="D927">
            <v>0</v>
          </cell>
        </row>
        <row r="928">
          <cell r="A928" t="str">
            <v>2130705</v>
          </cell>
        </row>
        <row r="928">
          <cell r="D928">
            <v>3757</v>
          </cell>
        </row>
        <row r="929">
          <cell r="A929" t="str">
            <v>2130706</v>
          </cell>
        </row>
        <row r="929">
          <cell r="D929">
            <v>0</v>
          </cell>
        </row>
        <row r="930">
          <cell r="A930" t="str">
            <v>2130707</v>
          </cell>
        </row>
        <row r="930">
          <cell r="D930">
            <v>0</v>
          </cell>
        </row>
        <row r="931">
          <cell r="A931" t="str">
            <v>2130799</v>
          </cell>
        </row>
        <row r="931">
          <cell r="D931">
            <v>0</v>
          </cell>
        </row>
        <row r="932">
          <cell r="A932" t="str">
            <v>21308</v>
          </cell>
        </row>
        <row r="932">
          <cell r="D932">
            <v>503</v>
          </cell>
        </row>
        <row r="933">
          <cell r="A933" t="str">
            <v>2130801</v>
          </cell>
        </row>
        <row r="933">
          <cell r="D933">
            <v>0</v>
          </cell>
        </row>
        <row r="934">
          <cell r="A934" t="str">
            <v>2130802</v>
          </cell>
        </row>
        <row r="934">
          <cell r="D934">
            <v>0</v>
          </cell>
        </row>
        <row r="935">
          <cell r="A935" t="str">
            <v>2130803</v>
          </cell>
        </row>
        <row r="935">
          <cell r="D935">
            <v>148</v>
          </cell>
        </row>
        <row r="936">
          <cell r="A936" t="str">
            <v>2130804</v>
          </cell>
        </row>
        <row r="936">
          <cell r="D936">
            <v>355</v>
          </cell>
        </row>
        <row r="937">
          <cell r="A937" t="str">
            <v>2130805</v>
          </cell>
        </row>
        <row r="937">
          <cell r="D937">
            <v>0</v>
          </cell>
        </row>
        <row r="938">
          <cell r="A938" t="str">
            <v>2130899</v>
          </cell>
        </row>
        <row r="938">
          <cell r="D938">
            <v>0</v>
          </cell>
        </row>
        <row r="939">
          <cell r="A939" t="str">
            <v>21309</v>
          </cell>
        </row>
        <row r="939">
          <cell r="D939">
            <v>0</v>
          </cell>
        </row>
        <row r="940">
          <cell r="A940" t="str">
            <v>2130901</v>
          </cell>
        </row>
        <row r="940">
          <cell r="D940">
            <v>0</v>
          </cell>
        </row>
        <row r="941">
          <cell r="A941" t="str">
            <v>2130999</v>
          </cell>
        </row>
        <row r="941">
          <cell r="D941">
            <v>0</v>
          </cell>
        </row>
        <row r="942">
          <cell r="A942" t="str">
            <v>21399</v>
          </cell>
        </row>
        <row r="942">
          <cell r="D942">
            <v>853</v>
          </cell>
        </row>
        <row r="943">
          <cell r="A943" t="str">
            <v>2139901</v>
          </cell>
        </row>
        <row r="943">
          <cell r="D943">
            <v>0</v>
          </cell>
        </row>
        <row r="944">
          <cell r="A944" t="str">
            <v>2139999</v>
          </cell>
        </row>
        <row r="944">
          <cell r="D944">
            <v>853</v>
          </cell>
        </row>
        <row r="945">
          <cell r="A945" t="str">
            <v>214</v>
          </cell>
        </row>
        <row r="945">
          <cell r="D945">
            <v>1460</v>
          </cell>
        </row>
        <row r="946">
          <cell r="A946" t="str">
            <v>21401</v>
          </cell>
        </row>
        <row r="946">
          <cell r="D946">
            <v>1460</v>
          </cell>
        </row>
        <row r="947">
          <cell r="A947" t="str">
            <v>2140101</v>
          </cell>
        </row>
        <row r="947">
          <cell r="D947">
            <v>162</v>
          </cell>
        </row>
        <row r="948">
          <cell r="A948" t="str">
            <v>2140102</v>
          </cell>
        </row>
        <row r="948">
          <cell r="D948">
            <v>0</v>
          </cell>
        </row>
        <row r="949">
          <cell r="A949" t="str">
            <v>2140103</v>
          </cell>
        </row>
        <row r="949">
          <cell r="D949">
            <v>0</v>
          </cell>
        </row>
        <row r="950">
          <cell r="A950" t="str">
            <v>2140104</v>
          </cell>
        </row>
        <row r="950">
          <cell r="D950">
            <v>1080</v>
          </cell>
        </row>
        <row r="951">
          <cell r="A951" t="str">
            <v>2140106</v>
          </cell>
        </row>
        <row r="951">
          <cell r="D951">
            <v>137</v>
          </cell>
        </row>
        <row r="952">
          <cell r="A952" t="str">
            <v>2140109</v>
          </cell>
        </row>
        <row r="952">
          <cell r="D952">
            <v>0</v>
          </cell>
        </row>
        <row r="953">
          <cell r="A953" t="str">
            <v>2140110</v>
          </cell>
        </row>
        <row r="953">
          <cell r="D953">
            <v>0</v>
          </cell>
        </row>
        <row r="954">
          <cell r="A954" t="str">
            <v>2140111</v>
          </cell>
        </row>
        <row r="954">
          <cell r="D954">
            <v>0</v>
          </cell>
        </row>
        <row r="955">
          <cell r="A955" t="str">
            <v>2140112</v>
          </cell>
        </row>
        <row r="955">
          <cell r="D955">
            <v>81</v>
          </cell>
        </row>
        <row r="956">
          <cell r="A956" t="str">
            <v>2140114</v>
          </cell>
        </row>
        <row r="956">
          <cell r="D956">
            <v>0</v>
          </cell>
        </row>
        <row r="957">
          <cell r="A957" t="str">
            <v>2140122</v>
          </cell>
        </row>
        <row r="957">
          <cell r="D957">
            <v>0</v>
          </cell>
        </row>
        <row r="958">
          <cell r="A958" t="str">
            <v>2140123</v>
          </cell>
        </row>
        <row r="958">
          <cell r="D958">
            <v>0</v>
          </cell>
        </row>
        <row r="959">
          <cell r="A959" t="str">
            <v>2140127</v>
          </cell>
        </row>
        <row r="959">
          <cell r="D959">
            <v>0</v>
          </cell>
        </row>
        <row r="960">
          <cell r="A960" t="str">
            <v>2140128</v>
          </cell>
        </row>
        <row r="960">
          <cell r="D960">
            <v>0</v>
          </cell>
        </row>
        <row r="961">
          <cell r="A961" t="str">
            <v>2140129</v>
          </cell>
        </row>
        <row r="961">
          <cell r="D961">
            <v>0</v>
          </cell>
        </row>
        <row r="962">
          <cell r="A962" t="str">
            <v>2140130</v>
          </cell>
        </row>
        <row r="962">
          <cell r="D962">
            <v>0</v>
          </cell>
        </row>
        <row r="963">
          <cell r="A963" t="str">
            <v>2140131</v>
          </cell>
        </row>
        <row r="963">
          <cell r="D963">
            <v>0</v>
          </cell>
        </row>
        <row r="964">
          <cell r="A964" t="str">
            <v>2140133</v>
          </cell>
        </row>
        <row r="964">
          <cell r="D964">
            <v>0</v>
          </cell>
        </row>
        <row r="965">
          <cell r="A965" t="str">
            <v>2140136</v>
          </cell>
        </row>
        <row r="965">
          <cell r="D965">
            <v>0</v>
          </cell>
        </row>
        <row r="966">
          <cell r="A966" t="str">
            <v>2140138</v>
          </cell>
        </row>
        <row r="966">
          <cell r="D966">
            <v>0</v>
          </cell>
        </row>
        <row r="967">
          <cell r="A967" t="str">
            <v>2140139</v>
          </cell>
        </row>
        <row r="967">
          <cell r="D967">
            <v>0</v>
          </cell>
        </row>
        <row r="968">
          <cell r="A968" t="str">
            <v>2140199</v>
          </cell>
        </row>
        <row r="968">
          <cell r="D968">
            <v>0</v>
          </cell>
        </row>
        <row r="969">
          <cell r="A969" t="str">
            <v>21402</v>
          </cell>
        </row>
        <row r="969">
          <cell r="D969">
            <v>0</v>
          </cell>
        </row>
        <row r="970">
          <cell r="A970" t="str">
            <v>2140201</v>
          </cell>
        </row>
        <row r="970">
          <cell r="D970">
            <v>0</v>
          </cell>
        </row>
        <row r="971">
          <cell r="A971" t="str">
            <v>2140202</v>
          </cell>
        </row>
        <row r="971">
          <cell r="D971">
            <v>0</v>
          </cell>
        </row>
        <row r="972">
          <cell r="A972" t="str">
            <v>2140203</v>
          </cell>
        </row>
        <row r="972">
          <cell r="D972">
            <v>0</v>
          </cell>
        </row>
        <row r="973">
          <cell r="A973" t="str">
            <v>2140204</v>
          </cell>
        </row>
        <row r="973">
          <cell r="D973">
            <v>0</v>
          </cell>
        </row>
        <row r="974">
          <cell r="A974" t="str">
            <v>2140205</v>
          </cell>
        </row>
        <row r="974">
          <cell r="D974">
            <v>0</v>
          </cell>
        </row>
        <row r="975">
          <cell r="A975" t="str">
            <v>2140206</v>
          </cell>
        </row>
        <row r="975">
          <cell r="D975">
            <v>0</v>
          </cell>
        </row>
        <row r="976">
          <cell r="A976" t="str">
            <v>2140207</v>
          </cell>
        </row>
        <row r="976">
          <cell r="D976">
            <v>0</v>
          </cell>
        </row>
        <row r="977">
          <cell r="A977" t="str">
            <v>2140208</v>
          </cell>
        </row>
        <row r="977">
          <cell r="D977">
            <v>0</v>
          </cell>
        </row>
        <row r="978">
          <cell r="A978" t="str">
            <v>2140299</v>
          </cell>
        </row>
        <row r="978">
          <cell r="D978">
            <v>0</v>
          </cell>
        </row>
        <row r="979">
          <cell r="A979" t="str">
            <v>21403</v>
          </cell>
        </row>
        <row r="979">
          <cell r="D979">
            <v>0</v>
          </cell>
        </row>
        <row r="980">
          <cell r="A980" t="str">
            <v>2140301</v>
          </cell>
        </row>
        <row r="980">
          <cell r="D980">
            <v>0</v>
          </cell>
        </row>
        <row r="981">
          <cell r="A981" t="str">
            <v>2140302</v>
          </cell>
        </row>
        <row r="981">
          <cell r="D981">
            <v>0</v>
          </cell>
        </row>
        <row r="982">
          <cell r="A982" t="str">
            <v>2140303</v>
          </cell>
        </row>
        <row r="982">
          <cell r="D982">
            <v>0</v>
          </cell>
        </row>
        <row r="983">
          <cell r="A983" t="str">
            <v>2140304</v>
          </cell>
        </row>
        <row r="983">
          <cell r="D983">
            <v>0</v>
          </cell>
        </row>
        <row r="984">
          <cell r="A984" t="str">
            <v>2140305</v>
          </cell>
        </row>
        <row r="984">
          <cell r="D984">
            <v>0</v>
          </cell>
        </row>
        <row r="985">
          <cell r="A985" t="str">
            <v>2140306</v>
          </cell>
        </row>
        <row r="985">
          <cell r="D985">
            <v>0</v>
          </cell>
        </row>
        <row r="986">
          <cell r="A986" t="str">
            <v>2140307</v>
          </cell>
        </row>
        <row r="986">
          <cell r="D986">
            <v>0</v>
          </cell>
        </row>
        <row r="987">
          <cell r="A987" t="str">
            <v>2140308</v>
          </cell>
        </row>
        <row r="987">
          <cell r="D987">
            <v>0</v>
          </cell>
        </row>
        <row r="988">
          <cell r="A988" t="str">
            <v>2140399</v>
          </cell>
        </row>
        <row r="988">
          <cell r="D988">
            <v>0</v>
          </cell>
        </row>
        <row r="989">
          <cell r="A989" t="str">
            <v>21404</v>
          </cell>
        </row>
        <row r="989">
          <cell r="D989">
            <v>-666</v>
          </cell>
        </row>
        <row r="990">
          <cell r="A990" t="str">
            <v>2140401</v>
          </cell>
        </row>
        <row r="990">
          <cell r="D990">
            <v>-666</v>
          </cell>
        </row>
        <row r="991">
          <cell r="A991" t="str">
            <v>2140402</v>
          </cell>
        </row>
        <row r="991">
          <cell r="D991">
            <v>0</v>
          </cell>
        </row>
        <row r="992">
          <cell r="A992" t="str">
            <v>2140403</v>
          </cell>
        </row>
        <row r="992">
          <cell r="D992">
            <v>0</v>
          </cell>
        </row>
        <row r="993">
          <cell r="A993" t="str">
            <v>2140499</v>
          </cell>
        </row>
        <row r="993">
          <cell r="D993">
            <v>0</v>
          </cell>
        </row>
        <row r="994">
          <cell r="A994" t="str">
            <v>21405</v>
          </cell>
        </row>
        <row r="994">
          <cell r="D994">
            <v>0</v>
          </cell>
        </row>
        <row r="995">
          <cell r="A995" t="str">
            <v>2140501</v>
          </cell>
        </row>
        <row r="995">
          <cell r="D995">
            <v>0</v>
          </cell>
        </row>
        <row r="996">
          <cell r="A996" t="str">
            <v>2140502</v>
          </cell>
        </row>
        <row r="996">
          <cell r="D996">
            <v>0</v>
          </cell>
        </row>
        <row r="997">
          <cell r="A997" t="str">
            <v>2140503</v>
          </cell>
        </row>
        <row r="997">
          <cell r="D997">
            <v>0</v>
          </cell>
        </row>
        <row r="998">
          <cell r="A998" t="str">
            <v>2140504</v>
          </cell>
        </row>
        <row r="998">
          <cell r="D998">
            <v>0</v>
          </cell>
        </row>
        <row r="999">
          <cell r="A999" t="str">
            <v>2140505</v>
          </cell>
        </row>
        <row r="999">
          <cell r="D999">
            <v>0</v>
          </cell>
        </row>
        <row r="1000">
          <cell r="A1000" t="str">
            <v>2140599</v>
          </cell>
        </row>
        <row r="1000">
          <cell r="D1000">
            <v>0</v>
          </cell>
        </row>
        <row r="1001">
          <cell r="A1001" t="str">
            <v>21406</v>
          </cell>
        </row>
        <row r="1001">
          <cell r="D1001">
            <v>0</v>
          </cell>
        </row>
        <row r="1002">
          <cell r="A1002" t="str">
            <v>2140601</v>
          </cell>
        </row>
        <row r="1002">
          <cell r="D1002">
            <v>0</v>
          </cell>
        </row>
        <row r="1003">
          <cell r="A1003" t="str">
            <v>2140602</v>
          </cell>
        </row>
        <row r="1003">
          <cell r="D1003">
            <v>0</v>
          </cell>
        </row>
        <row r="1004">
          <cell r="A1004" t="str">
            <v>2140603</v>
          </cell>
        </row>
        <row r="1004">
          <cell r="D1004">
            <v>0</v>
          </cell>
        </row>
        <row r="1005">
          <cell r="A1005" t="str">
            <v>2140699</v>
          </cell>
        </row>
        <row r="1005">
          <cell r="D1005">
            <v>0</v>
          </cell>
        </row>
        <row r="1006">
          <cell r="A1006" t="str">
            <v>21499</v>
          </cell>
        </row>
        <row r="1006">
          <cell r="D1006">
            <v>666</v>
          </cell>
        </row>
        <row r="1007">
          <cell r="A1007" t="str">
            <v>2149901</v>
          </cell>
        </row>
        <row r="1007">
          <cell r="D1007">
            <v>666</v>
          </cell>
        </row>
        <row r="1008">
          <cell r="A1008" t="str">
            <v>2149999</v>
          </cell>
        </row>
        <row r="1008">
          <cell r="D1008">
            <v>0</v>
          </cell>
        </row>
        <row r="1009">
          <cell r="A1009" t="str">
            <v>215</v>
          </cell>
        </row>
        <row r="1009">
          <cell r="D1009">
            <v>516</v>
          </cell>
        </row>
        <row r="1010">
          <cell r="A1010" t="str">
            <v>21501</v>
          </cell>
        </row>
        <row r="1010">
          <cell r="D1010">
            <v>0</v>
          </cell>
        </row>
        <row r="1011">
          <cell r="A1011" t="str">
            <v>2150101</v>
          </cell>
        </row>
        <row r="1011">
          <cell r="D1011">
            <v>0</v>
          </cell>
        </row>
        <row r="1012">
          <cell r="A1012" t="str">
            <v>2150102</v>
          </cell>
        </row>
        <row r="1012">
          <cell r="D1012">
            <v>0</v>
          </cell>
        </row>
        <row r="1013">
          <cell r="A1013" t="str">
            <v>2150103</v>
          </cell>
        </row>
        <row r="1013">
          <cell r="D1013">
            <v>0</v>
          </cell>
        </row>
        <row r="1014">
          <cell r="A1014" t="str">
            <v>2150104</v>
          </cell>
        </row>
        <row r="1014">
          <cell r="D1014">
            <v>0</v>
          </cell>
        </row>
        <row r="1015">
          <cell r="A1015" t="str">
            <v>2150105</v>
          </cell>
        </row>
        <row r="1015">
          <cell r="D1015">
            <v>0</v>
          </cell>
        </row>
        <row r="1016">
          <cell r="A1016" t="str">
            <v>2150106</v>
          </cell>
        </row>
        <row r="1016">
          <cell r="D1016">
            <v>0</v>
          </cell>
        </row>
        <row r="1017">
          <cell r="A1017" t="str">
            <v>2150107</v>
          </cell>
        </row>
        <row r="1017">
          <cell r="D1017">
            <v>0</v>
          </cell>
        </row>
        <row r="1018">
          <cell r="A1018" t="str">
            <v>2150108</v>
          </cell>
        </row>
        <row r="1018">
          <cell r="D1018">
            <v>0</v>
          </cell>
        </row>
        <row r="1019">
          <cell r="A1019" t="str">
            <v>2150199</v>
          </cell>
        </row>
        <row r="1019">
          <cell r="D1019">
            <v>0</v>
          </cell>
        </row>
        <row r="1020">
          <cell r="A1020" t="str">
            <v>21502</v>
          </cell>
        </row>
        <row r="1020">
          <cell r="D1020">
            <v>0</v>
          </cell>
        </row>
        <row r="1021">
          <cell r="A1021" t="str">
            <v>2150201</v>
          </cell>
        </row>
        <row r="1021">
          <cell r="D1021">
            <v>0</v>
          </cell>
        </row>
        <row r="1022">
          <cell r="A1022" t="str">
            <v>2150202</v>
          </cell>
        </row>
        <row r="1022">
          <cell r="D1022">
            <v>0</v>
          </cell>
        </row>
        <row r="1023">
          <cell r="A1023" t="str">
            <v>2150203</v>
          </cell>
        </row>
        <row r="1023">
          <cell r="D1023">
            <v>0</v>
          </cell>
        </row>
        <row r="1024">
          <cell r="A1024" t="str">
            <v>2150204</v>
          </cell>
        </row>
        <row r="1024">
          <cell r="D1024">
            <v>0</v>
          </cell>
        </row>
        <row r="1025">
          <cell r="A1025" t="str">
            <v>2150205</v>
          </cell>
        </row>
        <row r="1025">
          <cell r="D1025">
            <v>0</v>
          </cell>
        </row>
        <row r="1026">
          <cell r="A1026" t="str">
            <v>2150206</v>
          </cell>
        </row>
        <row r="1026">
          <cell r="D1026">
            <v>0</v>
          </cell>
        </row>
        <row r="1027">
          <cell r="A1027" t="str">
            <v>2150207</v>
          </cell>
        </row>
        <row r="1027">
          <cell r="D1027">
            <v>0</v>
          </cell>
        </row>
        <row r="1028">
          <cell r="A1028" t="str">
            <v>2150208</v>
          </cell>
        </row>
        <row r="1028">
          <cell r="D1028">
            <v>0</v>
          </cell>
        </row>
        <row r="1029">
          <cell r="A1029" t="str">
            <v>2150209</v>
          </cell>
        </row>
        <row r="1029">
          <cell r="D1029">
            <v>0</v>
          </cell>
        </row>
        <row r="1030">
          <cell r="A1030" t="str">
            <v>2150210</v>
          </cell>
        </row>
        <row r="1030">
          <cell r="D1030">
            <v>0</v>
          </cell>
        </row>
        <row r="1031">
          <cell r="A1031" t="str">
            <v>2150212</v>
          </cell>
        </row>
        <row r="1031">
          <cell r="D1031">
            <v>0</v>
          </cell>
        </row>
        <row r="1032">
          <cell r="A1032" t="str">
            <v>2150213</v>
          </cell>
        </row>
        <row r="1032">
          <cell r="D1032">
            <v>0</v>
          </cell>
        </row>
        <row r="1033">
          <cell r="A1033" t="str">
            <v>2150214</v>
          </cell>
        </row>
        <row r="1033">
          <cell r="D1033">
            <v>0</v>
          </cell>
        </row>
        <row r="1034">
          <cell r="A1034" t="str">
            <v>2150215</v>
          </cell>
        </row>
        <row r="1034">
          <cell r="D1034">
            <v>0</v>
          </cell>
        </row>
        <row r="1035">
          <cell r="A1035" t="str">
            <v>2150299</v>
          </cell>
        </row>
        <row r="1035">
          <cell r="D1035">
            <v>0</v>
          </cell>
        </row>
        <row r="1036">
          <cell r="A1036" t="str">
            <v>21503</v>
          </cell>
        </row>
        <row r="1036">
          <cell r="D1036">
            <v>0</v>
          </cell>
        </row>
        <row r="1037">
          <cell r="A1037" t="str">
            <v>2150301</v>
          </cell>
        </row>
        <row r="1037">
          <cell r="D1037">
            <v>0</v>
          </cell>
        </row>
        <row r="1038">
          <cell r="A1038" t="str">
            <v>2150302</v>
          </cell>
        </row>
        <row r="1038">
          <cell r="D1038">
            <v>0</v>
          </cell>
        </row>
        <row r="1039">
          <cell r="A1039" t="str">
            <v>2150303</v>
          </cell>
        </row>
        <row r="1039">
          <cell r="D1039">
            <v>0</v>
          </cell>
        </row>
        <row r="1040">
          <cell r="A1040" t="str">
            <v>2150399</v>
          </cell>
        </row>
        <row r="1040">
          <cell r="D1040">
            <v>0</v>
          </cell>
        </row>
        <row r="1041">
          <cell r="A1041" t="str">
            <v>21505</v>
          </cell>
        </row>
        <row r="1041">
          <cell r="D1041">
            <v>509</v>
          </cell>
        </row>
        <row r="1042">
          <cell r="A1042" t="str">
            <v>2150501</v>
          </cell>
        </row>
        <row r="1042">
          <cell r="D1042">
            <v>509</v>
          </cell>
        </row>
        <row r="1043">
          <cell r="A1043" t="str">
            <v>2150502</v>
          </cell>
        </row>
        <row r="1043">
          <cell r="D1043">
            <v>0</v>
          </cell>
        </row>
        <row r="1044">
          <cell r="A1044" t="str">
            <v>2150503</v>
          </cell>
        </row>
        <row r="1044">
          <cell r="D1044">
            <v>0</v>
          </cell>
        </row>
        <row r="1045">
          <cell r="A1045" t="str">
            <v>2150505</v>
          </cell>
        </row>
        <row r="1045">
          <cell r="D1045">
            <v>0</v>
          </cell>
        </row>
        <row r="1046">
          <cell r="A1046" t="str">
            <v>2150506</v>
          </cell>
        </row>
        <row r="1046">
          <cell r="D1046">
            <v>0</v>
          </cell>
        </row>
        <row r="1047">
          <cell r="A1047" t="str">
            <v>2150507</v>
          </cell>
        </row>
        <row r="1047">
          <cell r="D1047">
            <v>0</v>
          </cell>
        </row>
        <row r="1048">
          <cell r="A1048" t="str">
            <v>2150508</v>
          </cell>
        </row>
        <row r="1048">
          <cell r="D1048">
            <v>0</v>
          </cell>
        </row>
        <row r="1049">
          <cell r="A1049" t="str">
            <v>2150509</v>
          </cell>
        </row>
        <row r="1049">
          <cell r="D1049">
            <v>0</v>
          </cell>
        </row>
        <row r="1050">
          <cell r="A1050" t="str">
            <v>2150510</v>
          </cell>
        </row>
        <row r="1050">
          <cell r="D1050">
            <v>0</v>
          </cell>
        </row>
        <row r="1051">
          <cell r="A1051" t="str">
            <v>2150511</v>
          </cell>
        </row>
        <row r="1051">
          <cell r="D1051">
            <v>0</v>
          </cell>
        </row>
        <row r="1052">
          <cell r="A1052" t="str">
            <v>2150513</v>
          </cell>
        </row>
        <row r="1052">
          <cell r="D1052">
            <v>0</v>
          </cell>
        </row>
        <row r="1053">
          <cell r="A1053" t="str">
            <v>2150515</v>
          </cell>
        </row>
        <row r="1053">
          <cell r="D1053">
            <v>0</v>
          </cell>
        </row>
        <row r="1054">
          <cell r="A1054">
            <v>2150516</v>
          </cell>
        </row>
        <row r="1054">
          <cell r="D1054">
            <v>0</v>
          </cell>
        </row>
        <row r="1055">
          <cell r="A1055">
            <v>2150517</v>
          </cell>
        </row>
        <row r="1055">
          <cell r="D1055">
            <v>0</v>
          </cell>
        </row>
        <row r="1056">
          <cell r="A1056">
            <v>2150550</v>
          </cell>
        </row>
        <row r="1056">
          <cell r="D1056">
            <v>0</v>
          </cell>
        </row>
        <row r="1057">
          <cell r="A1057" t="str">
            <v>2150599</v>
          </cell>
        </row>
        <row r="1057">
          <cell r="D1057">
            <v>0</v>
          </cell>
        </row>
        <row r="1058">
          <cell r="A1058" t="str">
            <v>21507</v>
          </cell>
        </row>
        <row r="1058">
          <cell r="D1058">
            <v>0</v>
          </cell>
        </row>
        <row r="1059">
          <cell r="A1059" t="str">
            <v>2150701</v>
          </cell>
        </row>
        <row r="1059">
          <cell r="D1059">
            <v>0</v>
          </cell>
        </row>
        <row r="1060">
          <cell r="A1060" t="str">
            <v>2150702</v>
          </cell>
        </row>
        <row r="1060">
          <cell r="D1060">
            <v>0</v>
          </cell>
        </row>
        <row r="1061">
          <cell r="A1061" t="str">
            <v>2150703</v>
          </cell>
        </row>
        <row r="1061">
          <cell r="D1061">
            <v>0</v>
          </cell>
        </row>
        <row r="1062">
          <cell r="A1062" t="str">
            <v>2150704</v>
          </cell>
        </row>
        <row r="1062">
          <cell r="D1062">
            <v>0</v>
          </cell>
        </row>
        <row r="1063">
          <cell r="A1063" t="str">
            <v>2150705</v>
          </cell>
        </row>
        <row r="1063">
          <cell r="D1063">
            <v>0</v>
          </cell>
        </row>
        <row r="1064">
          <cell r="A1064" t="str">
            <v>2150799</v>
          </cell>
        </row>
        <row r="1064">
          <cell r="D1064">
            <v>0</v>
          </cell>
        </row>
        <row r="1065">
          <cell r="A1065" t="str">
            <v>21508</v>
          </cell>
        </row>
        <row r="1065">
          <cell r="D1065">
            <v>7</v>
          </cell>
        </row>
        <row r="1066">
          <cell r="A1066" t="str">
            <v>2150801</v>
          </cell>
        </row>
        <row r="1066">
          <cell r="D1066">
            <v>0</v>
          </cell>
        </row>
        <row r="1067">
          <cell r="A1067" t="str">
            <v>2150802</v>
          </cell>
        </row>
        <row r="1067">
          <cell r="D1067">
            <v>0</v>
          </cell>
        </row>
        <row r="1068">
          <cell r="A1068" t="str">
            <v>2150803</v>
          </cell>
        </row>
        <row r="1068">
          <cell r="D1068">
            <v>0</v>
          </cell>
        </row>
        <row r="1069">
          <cell r="A1069" t="str">
            <v>2150804</v>
          </cell>
        </row>
        <row r="1069">
          <cell r="D1069">
            <v>0</v>
          </cell>
        </row>
        <row r="1070">
          <cell r="A1070" t="str">
            <v>2150805</v>
          </cell>
        </row>
        <row r="1070">
          <cell r="D1070">
            <v>7</v>
          </cell>
        </row>
        <row r="1071">
          <cell r="A1071">
            <v>2150806</v>
          </cell>
        </row>
        <row r="1071">
          <cell r="D1071">
            <v>0</v>
          </cell>
        </row>
        <row r="1072">
          <cell r="A1072" t="str">
            <v>2150899</v>
          </cell>
        </row>
        <row r="1072">
          <cell r="D1072">
            <v>0</v>
          </cell>
        </row>
        <row r="1073">
          <cell r="A1073" t="str">
            <v>21599</v>
          </cell>
        </row>
        <row r="1073">
          <cell r="D1073">
            <v>0</v>
          </cell>
        </row>
        <row r="1074">
          <cell r="A1074" t="str">
            <v>2159901</v>
          </cell>
        </row>
        <row r="1074">
          <cell r="D1074">
            <v>0</v>
          </cell>
        </row>
        <row r="1075">
          <cell r="A1075" t="str">
            <v>2159904</v>
          </cell>
        </row>
        <row r="1075">
          <cell r="D1075">
            <v>0</v>
          </cell>
        </row>
        <row r="1076">
          <cell r="A1076" t="str">
            <v>2159905</v>
          </cell>
        </row>
        <row r="1076">
          <cell r="D1076">
            <v>0</v>
          </cell>
        </row>
        <row r="1077">
          <cell r="A1077" t="str">
            <v>2159906</v>
          </cell>
        </row>
        <row r="1077">
          <cell r="D1077">
            <v>0</v>
          </cell>
        </row>
        <row r="1078">
          <cell r="A1078" t="str">
            <v>2159999</v>
          </cell>
        </row>
        <row r="1078">
          <cell r="D1078">
            <v>0</v>
          </cell>
        </row>
        <row r="1079">
          <cell r="A1079" t="str">
            <v>216</v>
          </cell>
        </row>
        <row r="1079">
          <cell r="D1079">
            <v>175</v>
          </cell>
        </row>
        <row r="1080">
          <cell r="A1080" t="str">
            <v>21602</v>
          </cell>
        </row>
        <row r="1080">
          <cell r="D1080">
            <v>175</v>
          </cell>
        </row>
        <row r="1081">
          <cell r="A1081" t="str">
            <v>2160201</v>
          </cell>
        </row>
        <row r="1081">
          <cell r="D1081">
            <v>171</v>
          </cell>
        </row>
        <row r="1082">
          <cell r="A1082" t="str">
            <v>2160202</v>
          </cell>
        </row>
        <row r="1082">
          <cell r="D1082">
            <v>0</v>
          </cell>
        </row>
        <row r="1083">
          <cell r="A1083" t="str">
            <v>2160203</v>
          </cell>
        </row>
        <row r="1083">
          <cell r="D1083">
            <v>0</v>
          </cell>
        </row>
        <row r="1084">
          <cell r="A1084" t="str">
            <v>2160216</v>
          </cell>
        </row>
        <row r="1084">
          <cell r="D1084">
            <v>0</v>
          </cell>
        </row>
        <row r="1085">
          <cell r="A1085" t="str">
            <v>2160217</v>
          </cell>
        </row>
        <row r="1085">
          <cell r="D1085">
            <v>0</v>
          </cell>
        </row>
        <row r="1086">
          <cell r="A1086" t="str">
            <v>2160218</v>
          </cell>
        </row>
        <row r="1086">
          <cell r="D1086">
            <v>0</v>
          </cell>
        </row>
        <row r="1087">
          <cell r="A1087" t="str">
            <v>2160219</v>
          </cell>
        </row>
        <row r="1087">
          <cell r="D1087">
            <v>0</v>
          </cell>
        </row>
        <row r="1088">
          <cell r="A1088" t="str">
            <v>2160250</v>
          </cell>
        </row>
        <row r="1088">
          <cell r="D1088">
            <v>0</v>
          </cell>
        </row>
        <row r="1089">
          <cell r="A1089" t="str">
            <v>2160299</v>
          </cell>
        </row>
        <row r="1089">
          <cell r="D1089">
            <v>4</v>
          </cell>
        </row>
        <row r="1090">
          <cell r="A1090" t="str">
            <v>21606</v>
          </cell>
        </row>
        <row r="1090">
          <cell r="D1090">
            <v>0</v>
          </cell>
        </row>
        <row r="1091">
          <cell r="A1091" t="str">
            <v>2160601</v>
          </cell>
        </row>
        <row r="1091">
          <cell r="D1091">
            <v>0</v>
          </cell>
        </row>
        <row r="1092">
          <cell r="A1092" t="str">
            <v>2160602</v>
          </cell>
        </row>
        <row r="1092">
          <cell r="D1092">
            <v>0</v>
          </cell>
        </row>
        <row r="1093">
          <cell r="A1093" t="str">
            <v>2160603</v>
          </cell>
        </row>
        <row r="1093">
          <cell r="D1093">
            <v>0</v>
          </cell>
        </row>
        <row r="1094">
          <cell r="A1094" t="str">
            <v>2160607</v>
          </cell>
        </row>
        <row r="1094">
          <cell r="D1094">
            <v>0</v>
          </cell>
        </row>
        <row r="1095">
          <cell r="A1095" t="str">
            <v>2160699</v>
          </cell>
        </row>
        <row r="1095">
          <cell r="D1095">
            <v>0</v>
          </cell>
        </row>
        <row r="1096">
          <cell r="A1096" t="str">
            <v>21699</v>
          </cell>
        </row>
        <row r="1096">
          <cell r="D1096">
            <v>0</v>
          </cell>
        </row>
        <row r="1097">
          <cell r="A1097" t="str">
            <v>2169901</v>
          </cell>
        </row>
        <row r="1097">
          <cell r="D1097">
            <v>0</v>
          </cell>
        </row>
        <row r="1098">
          <cell r="A1098" t="str">
            <v>2169999</v>
          </cell>
        </row>
        <row r="1098">
          <cell r="D1098">
            <v>0</v>
          </cell>
        </row>
        <row r="1099">
          <cell r="A1099" t="str">
            <v>217</v>
          </cell>
        </row>
        <row r="1099">
          <cell r="D1099">
            <v>10</v>
          </cell>
        </row>
        <row r="1100">
          <cell r="A1100" t="str">
            <v>21701</v>
          </cell>
        </row>
        <row r="1100">
          <cell r="D1100">
            <v>10</v>
          </cell>
        </row>
        <row r="1101">
          <cell r="A1101" t="str">
            <v>2170101</v>
          </cell>
        </row>
        <row r="1101">
          <cell r="D1101">
            <v>0</v>
          </cell>
        </row>
        <row r="1102">
          <cell r="A1102" t="str">
            <v>2170102</v>
          </cell>
        </row>
        <row r="1102">
          <cell r="D1102">
            <v>10</v>
          </cell>
        </row>
        <row r="1103">
          <cell r="A1103" t="str">
            <v>2170103</v>
          </cell>
        </row>
        <row r="1103">
          <cell r="D1103">
            <v>0</v>
          </cell>
        </row>
        <row r="1104">
          <cell r="A1104" t="str">
            <v>2170104</v>
          </cell>
        </row>
        <row r="1104">
          <cell r="D1104">
            <v>0</v>
          </cell>
        </row>
        <row r="1105">
          <cell r="A1105" t="str">
            <v>2170150</v>
          </cell>
        </row>
        <row r="1105">
          <cell r="D1105">
            <v>0</v>
          </cell>
        </row>
        <row r="1106">
          <cell r="A1106" t="str">
            <v>2170199</v>
          </cell>
        </row>
        <row r="1106">
          <cell r="D1106">
            <v>0</v>
          </cell>
        </row>
        <row r="1107">
          <cell r="A1107">
            <v>21702</v>
          </cell>
        </row>
        <row r="1107">
          <cell r="D1107">
            <v>0</v>
          </cell>
        </row>
        <row r="1108">
          <cell r="A1108">
            <v>2170201</v>
          </cell>
        </row>
        <row r="1108">
          <cell r="D1108">
            <v>0</v>
          </cell>
        </row>
        <row r="1109">
          <cell r="A1109">
            <v>2170202</v>
          </cell>
        </row>
        <row r="1109">
          <cell r="D1109">
            <v>0</v>
          </cell>
        </row>
        <row r="1110">
          <cell r="A1110">
            <v>2170203</v>
          </cell>
        </row>
        <row r="1110">
          <cell r="D1110">
            <v>0</v>
          </cell>
        </row>
        <row r="1111">
          <cell r="A1111">
            <v>2170204</v>
          </cell>
        </row>
        <row r="1111">
          <cell r="D1111">
            <v>0</v>
          </cell>
        </row>
        <row r="1112">
          <cell r="A1112">
            <v>2170205</v>
          </cell>
        </row>
        <row r="1112">
          <cell r="D1112">
            <v>0</v>
          </cell>
        </row>
        <row r="1113">
          <cell r="A1113">
            <v>2170206</v>
          </cell>
        </row>
        <row r="1113">
          <cell r="D1113">
            <v>0</v>
          </cell>
        </row>
        <row r="1114">
          <cell r="A1114">
            <v>2170207</v>
          </cell>
        </row>
        <row r="1114">
          <cell r="D1114">
            <v>0</v>
          </cell>
        </row>
        <row r="1115">
          <cell r="A1115">
            <v>2170208</v>
          </cell>
        </row>
        <row r="1115">
          <cell r="D1115">
            <v>0</v>
          </cell>
        </row>
        <row r="1116">
          <cell r="A1116">
            <v>2170299</v>
          </cell>
        </row>
        <row r="1116">
          <cell r="D1116">
            <v>0</v>
          </cell>
        </row>
        <row r="1117">
          <cell r="A1117" t="str">
            <v>21703</v>
          </cell>
        </row>
        <row r="1117">
          <cell r="D1117">
            <v>0</v>
          </cell>
        </row>
        <row r="1118">
          <cell r="A1118" t="str">
            <v>2170301</v>
          </cell>
        </row>
        <row r="1118">
          <cell r="D1118">
            <v>0</v>
          </cell>
        </row>
        <row r="1119">
          <cell r="A1119" t="str">
            <v>2170302</v>
          </cell>
        </row>
        <row r="1119">
          <cell r="D1119">
            <v>0</v>
          </cell>
        </row>
        <row r="1120">
          <cell r="A1120" t="str">
            <v>2170303</v>
          </cell>
        </row>
        <row r="1120">
          <cell r="D1120">
            <v>0</v>
          </cell>
        </row>
        <row r="1121">
          <cell r="A1121" t="str">
            <v>2170304</v>
          </cell>
        </row>
        <row r="1121">
          <cell r="D1121">
            <v>0</v>
          </cell>
        </row>
        <row r="1122">
          <cell r="A1122" t="str">
            <v>2170399</v>
          </cell>
        </row>
        <row r="1122">
          <cell r="D1122">
            <v>0</v>
          </cell>
        </row>
        <row r="1123">
          <cell r="A1123" t="str">
            <v>21799</v>
          </cell>
        </row>
        <row r="1123">
          <cell r="D1123">
            <v>0</v>
          </cell>
        </row>
        <row r="1124">
          <cell r="A1124">
            <v>2179902</v>
          </cell>
        </row>
        <row r="1124">
          <cell r="D1124">
            <v>0</v>
          </cell>
        </row>
        <row r="1125">
          <cell r="A1125" t="str">
            <v>2179999</v>
          </cell>
        </row>
        <row r="1125">
          <cell r="D1125">
            <v>0</v>
          </cell>
        </row>
        <row r="1126">
          <cell r="A1126" t="str">
            <v>219</v>
          </cell>
        </row>
        <row r="1126">
          <cell r="D1126">
            <v>0</v>
          </cell>
        </row>
        <row r="1127">
          <cell r="A1127" t="str">
            <v>21901</v>
          </cell>
        </row>
        <row r="1127">
          <cell r="D1127">
            <v>0</v>
          </cell>
        </row>
        <row r="1128">
          <cell r="A1128" t="str">
            <v>21902</v>
          </cell>
        </row>
        <row r="1128">
          <cell r="D1128">
            <v>0</v>
          </cell>
        </row>
        <row r="1129">
          <cell r="A1129" t="str">
            <v>21903</v>
          </cell>
        </row>
        <row r="1129">
          <cell r="D1129">
            <v>0</v>
          </cell>
        </row>
        <row r="1130">
          <cell r="A1130" t="str">
            <v>21904</v>
          </cell>
        </row>
        <row r="1130">
          <cell r="D1130">
            <v>0</v>
          </cell>
        </row>
        <row r="1131">
          <cell r="A1131" t="str">
            <v>21905</v>
          </cell>
        </row>
        <row r="1131">
          <cell r="D1131">
            <v>0</v>
          </cell>
        </row>
        <row r="1132">
          <cell r="A1132" t="str">
            <v>21906</v>
          </cell>
        </row>
        <row r="1132">
          <cell r="D1132">
            <v>0</v>
          </cell>
        </row>
        <row r="1133">
          <cell r="A1133" t="str">
            <v>21907</v>
          </cell>
        </row>
        <row r="1133">
          <cell r="D1133">
            <v>0</v>
          </cell>
        </row>
        <row r="1134">
          <cell r="A1134" t="str">
            <v>21908</v>
          </cell>
        </row>
        <row r="1134">
          <cell r="D1134">
            <v>0</v>
          </cell>
        </row>
        <row r="1135">
          <cell r="A1135" t="str">
            <v>21999</v>
          </cell>
        </row>
        <row r="1135">
          <cell r="D1135">
            <v>0</v>
          </cell>
        </row>
        <row r="1136">
          <cell r="A1136" t="str">
            <v>220</v>
          </cell>
        </row>
        <row r="1136">
          <cell r="D1136">
            <v>938</v>
          </cell>
        </row>
        <row r="1137">
          <cell r="A1137" t="str">
            <v>22001</v>
          </cell>
        </row>
        <row r="1137">
          <cell r="D1137">
            <v>938</v>
          </cell>
        </row>
        <row r="1138">
          <cell r="A1138" t="str">
            <v>2200101</v>
          </cell>
        </row>
        <row r="1138">
          <cell r="D1138">
            <v>889</v>
          </cell>
        </row>
        <row r="1139">
          <cell r="A1139" t="str">
            <v>2200102</v>
          </cell>
        </row>
        <row r="1139">
          <cell r="D1139">
            <v>0</v>
          </cell>
        </row>
        <row r="1140">
          <cell r="A1140" t="str">
            <v>2200103</v>
          </cell>
        </row>
        <row r="1140">
          <cell r="D1140">
            <v>0</v>
          </cell>
        </row>
        <row r="1141">
          <cell r="A1141" t="str">
            <v>2200104</v>
          </cell>
        </row>
        <row r="1141">
          <cell r="D1141">
            <v>0</v>
          </cell>
        </row>
        <row r="1142">
          <cell r="A1142" t="str">
            <v>2200106</v>
          </cell>
        </row>
        <row r="1142">
          <cell r="D1142">
            <v>0</v>
          </cell>
        </row>
        <row r="1143">
          <cell r="A1143" t="str">
            <v>2200107</v>
          </cell>
        </row>
        <row r="1143">
          <cell r="D1143">
            <v>0</v>
          </cell>
        </row>
        <row r="1144">
          <cell r="A1144" t="str">
            <v>2200108</v>
          </cell>
        </row>
        <row r="1144">
          <cell r="D1144">
            <v>49</v>
          </cell>
        </row>
        <row r="1145">
          <cell r="A1145" t="str">
            <v>2200109</v>
          </cell>
        </row>
        <row r="1145">
          <cell r="D1145">
            <v>0</v>
          </cell>
        </row>
        <row r="1146">
          <cell r="A1146" t="str">
            <v>2200112</v>
          </cell>
        </row>
        <row r="1146">
          <cell r="D1146">
            <v>0</v>
          </cell>
        </row>
        <row r="1147">
          <cell r="A1147" t="str">
            <v>2200113</v>
          </cell>
        </row>
        <row r="1147">
          <cell r="D1147">
            <v>0</v>
          </cell>
        </row>
        <row r="1148">
          <cell r="A1148" t="str">
            <v>2200114</v>
          </cell>
        </row>
        <row r="1148">
          <cell r="D1148">
            <v>0</v>
          </cell>
        </row>
        <row r="1149">
          <cell r="A1149" t="str">
            <v>2200115</v>
          </cell>
        </row>
        <row r="1149">
          <cell r="D1149">
            <v>0</v>
          </cell>
        </row>
        <row r="1150">
          <cell r="A1150" t="str">
            <v>2200116</v>
          </cell>
        </row>
        <row r="1150">
          <cell r="D1150">
            <v>0</v>
          </cell>
        </row>
        <row r="1151">
          <cell r="A1151" t="str">
            <v>2200119</v>
          </cell>
        </row>
        <row r="1151">
          <cell r="D1151">
            <v>0</v>
          </cell>
        </row>
        <row r="1152">
          <cell r="A1152" t="str">
            <v>2200120</v>
          </cell>
        </row>
        <row r="1152">
          <cell r="D1152">
            <v>0</v>
          </cell>
        </row>
        <row r="1153">
          <cell r="A1153" t="str">
            <v>2200121</v>
          </cell>
        </row>
        <row r="1153">
          <cell r="D1153">
            <v>0</v>
          </cell>
        </row>
        <row r="1154">
          <cell r="A1154" t="str">
            <v>2200122</v>
          </cell>
        </row>
        <row r="1154">
          <cell r="D1154">
            <v>0</v>
          </cell>
        </row>
        <row r="1155">
          <cell r="A1155" t="str">
            <v>2200123</v>
          </cell>
        </row>
        <row r="1155">
          <cell r="D1155">
            <v>0</v>
          </cell>
        </row>
        <row r="1156">
          <cell r="A1156" t="str">
            <v>2200124</v>
          </cell>
        </row>
        <row r="1156">
          <cell r="D1156">
            <v>0</v>
          </cell>
        </row>
        <row r="1157">
          <cell r="A1157" t="str">
            <v>2200125</v>
          </cell>
        </row>
        <row r="1157">
          <cell r="D1157">
            <v>0</v>
          </cell>
        </row>
        <row r="1158">
          <cell r="A1158" t="str">
            <v>2200126</v>
          </cell>
        </row>
        <row r="1158">
          <cell r="D1158">
            <v>0</v>
          </cell>
        </row>
        <row r="1159">
          <cell r="A1159" t="str">
            <v>2200127</v>
          </cell>
        </row>
        <row r="1159">
          <cell r="D1159">
            <v>0</v>
          </cell>
        </row>
        <row r="1160">
          <cell r="A1160" t="str">
            <v>2200128</v>
          </cell>
        </row>
        <row r="1160">
          <cell r="D1160">
            <v>0</v>
          </cell>
        </row>
        <row r="1161">
          <cell r="A1161" t="str">
            <v>2200129</v>
          </cell>
        </row>
        <row r="1161">
          <cell r="D1161">
            <v>0</v>
          </cell>
        </row>
        <row r="1162">
          <cell r="A1162" t="str">
            <v>2200150</v>
          </cell>
        </row>
        <row r="1162">
          <cell r="D1162">
            <v>0</v>
          </cell>
        </row>
        <row r="1163">
          <cell r="A1163" t="str">
            <v>2200199</v>
          </cell>
        </row>
        <row r="1163">
          <cell r="D1163">
            <v>0</v>
          </cell>
        </row>
        <row r="1164">
          <cell r="A1164" t="str">
            <v>22005</v>
          </cell>
        </row>
        <row r="1164">
          <cell r="D1164">
            <v>0</v>
          </cell>
        </row>
        <row r="1165">
          <cell r="A1165" t="str">
            <v>2200501</v>
          </cell>
        </row>
        <row r="1165">
          <cell r="D1165">
            <v>0</v>
          </cell>
        </row>
        <row r="1166">
          <cell r="A1166" t="str">
            <v>2200502</v>
          </cell>
        </row>
        <row r="1166">
          <cell r="D1166">
            <v>0</v>
          </cell>
        </row>
        <row r="1167">
          <cell r="A1167" t="str">
            <v>2200503</v>
          </cell>
        </row>
        <row r="1167">
          <cell r="D1167">
            <v>0</v>
          </cell>
        </row>
        <row r="1168">
          <cell r="A1168" t="str">
            <v>2200504</v>
          </cell>
        </row>
        <row r="1168">
          <cell r="D1168">
            <v>0</v>
          </cell>
        </row>
        <row r="1169">
          <cell r="A1169" t="str">
            <v>2200506</v>
          </cell>
        </row>
        <row r="1169">
          <cell r="D1169">
            <v>0</v>
          </cell>
        </row>
        <row r="1170">
          <cell r="A1170" t="str">
            <v>2200507</v>
          </cell>
        </row>
        <row r="1170">
          <cell r="D1170">
            <v>0</v>
          </cell>
        </row>
        <row r="1171">
          <cell r="A1171" t="str">
            <v>2200508</v>
          </cell>
        </row>
        <row r="1171">
          <cell r="D1171">
            <v>0</v>
          </cell>
        </row>
        <row r="1172">
          <cell r="A1172" t="str">
            <v>2200509</v>
          </cell>
        </row>
        <row r="1172">
          <cell r="D1172">
            <v>0</v>
          </cell>
        </row>
        <row r="1173">
          <cell r="A1173" t="str">
            <v>2200510</v>
          </cell>
        </row>
        <row r="1173">
          <cell r="D1173">
            <v>0</v>
          </cell>
        </row>
        <row r="1174">
          <cell r="A1174" t="str">
            <v>2200511</v>
          </cell>
        </row>
        <row r="1174">
          <cell r="D1174">
            <v>0</v>
          </cell>
        </row>
        <row r="1175">
          <cell r="A1175" t="str">
            <v>2200512</v>
          </cell>
        </row>
        <row r="1175">
          <cell r="D1175">
            <v>0</v>
          </cell>
        </row>
        <row r="1176">
          <cell r="A1176" t="str">
            <v>2200513</v>
          </cell>
        </row>
        <row r="1176">
          <cell r="D1176">
            <v>0</v>
          </cell>
        </row>
        <row r="1177">
          <cell r="A1177" t="str">
            <v>2200514</v>
          </cell>
        </row>
        <row r="1177">
          <cell r="D1177">
            <v>0</v>
          </cell>
        </row>
        <row r="1178">
          <cell r="A1178" t="str">
            <v>2200599</v>
          </cell>
        </row>
        <row r="1178">
          <cell r="D1178">
            <v>0</v>
          </cell>
        </row>
        <row r="1179">
          <cell r="A1179" t="str">
            <v>22099</v>
          </cell>
        </row>
        <row r="1179">
          <cell r="D1179">
            <v>0</v>
          </cell>
        </row>
        <row r="1180">
          <cell r="A1180" t="str">
            <v>2209999</v>
          </cell>
        </row>
        <row r="1180">
          <cell r="D1180">
            <v>0</v>
          </cell>
        </row>
        <row r="1181">
          <cell r="A1181" t="str">
            <v>221</v>
          </cell>
        </row>
        <row r="1181">
          <cell r="D1181">
            <v>9968</v>
          </cell>
        </row>
        <row r="1182">
          <cell r="A1182" t="str">
            <v>22101</v>
          </cell>
        </row>
        <row r="1182">
          <cell r="D1182">
            <v>280</v>
          </cell>
        </row>
        <row r="1183">
          <cell r="A1183" t="str">
            <v>2210101</v>
          </cell>
        </row>
        <row r="1183">
          <cell r="D1183">
            <v>0</v>
          </cell>
        </row>
        <row r="1184">
          <cell r="A1184" t="str">
            <v>2210102</v>
          </cell>
        </row>
        <row r="1184">
          <cell r="D1184">
            <v>0</v>
          </cell>
        </row>
        <row r="1185">
          <cell r="A1185" t="str">
            <v>2210103</v>
          </cell>
        </row>
        <row r="1185">
          <cell r="D1185">
            <v>0</v>
          </cell>
        </row>
        <row r="1186">
          <cell r="A1186" t="str">
            <v>2210104</v>
          </cell>
        </row>
        <row r="1186">
          <cell r="D1186">
            <v>0</v>
          </cell>
        </row>
        <row r="1187">
          <cell r="A1187" t="str">
            <v>2210105</v>
          </cell>
        </row>
        <row r="1187">
          <cell r="D1187">
            <v>58</v>
          </cell>
        </row>
        <row r="1188">
          <cell r="A1188" t="str">
            <v>2210106</v>
          </cell>
        </row>
        <row r="1188">
          <cell r="D1188">
            <v>0</v>
          </cell>
        </row>
        <row r="1189">
          <cell r="A1189" t="str">
            <v>2210107</v>
          </cell>
        </row>
        <row r="1189">
          <cell r="D1189">
            <v>0</v>
          </cell>
        </row>
        <row r="1190">
          <cell r="A1190" t="str">
            <v>2210108</v>
          </cell>
        </row>
        <row r="1190">
          <cell r="D1190">
            <v>222</v>
          </cell>
        </row>
        <row r="1191">
          <cell r="A1191" t="str">
            <v>2210109</v>
          </cell>
        </row>
        <row r="1191">
          <cell r="D1191">
            <v>0</v>
          </cell>
        </row>
        <row r="1192">
          <cell r="A1192" t="str">
            <v>2210199</v>
          </cell>
        </row>
        <row r="1192">
          <cell r="D1192">
            <v>0</v>
          </cell>
        </row>
        <row r="1193">
          <cell r="A1193" t="str">
            <v>22102</v>
          </cell>
        </row>
        <row r="1193">
          <cell r="D1193">
            <v>9688</v>
          </cell>
        </row>
        <row r="1194">
          <cell r="A1194" t="str">
            <v>2210201</v>
          </cell>
        </row>
        <row r="1194">
          <cell r="D1194">
            <v>9434</v>
          </cell>
        </row>
        <row r="1195">
          <cell r="A1195" t="str">
            <v>2210202</v>
          </cell>
        </row>
        <row r="1195">
          <cell r="D1195">
            <v>0</v>
          </cell>
        </row>
        <row r="1196">
          <cell r="A1196" t="str">
            <v>2210203</v>
          </cell>
        </row>
        <row r="1196">
          <cell r="D1196">
            <v>254</v>
          </cell>
        </row>
        <row r="1197">
          <cell r="A1197" t="str">
            <v>22103</v>
          </cell>
        </row>
        <row r="1197">
          <cell r="D1197">
            <v>0</v>
          </cell>
        </row>
        <row r="1198">
          <cell r="A1198" t="str">
            <v>2210301</v>
          </cell>
        </row>
        <row r="1198">
          <cell r="D1198">
            <v>0</v>
          </cell>
        </row>
        <row r="1199">
          <cell r="A1199" t="str">
            <v>2210302</v>
          </cell>
        </row>
        <row r="1199">
          <cell r="D1199">
            <v>0</v>
          </cell>
        </row>
        <row r="1200">
          <cell r="A1200" t="str">
            <v>2210399</v>
          </cell>
        </row>
        <row r="1200">
          <cell r="D1200">
            <v>0</v>
          </cell>
        </row>
        <row r="1201">
          <cell r="A1201" t="str">
            <v>222</v>
          </cell>
        </row>
        <row r="1201">
          <cell r="D1201">
            <v>275</v>
          </cell>
        </row>
        <row r="1202">
          <cell r="A1202" t="str">
            <v>22201</v>
          </cell>
        </row>
        <row r="1202">
          <cell r="D1202">
            <v>0</v>
          </cell>
        </row>
        <row r="1203">
          <cell r="A1203" t="str">
            <v>2220101</v>
          </cell>
        </row>
        <row r="1203">
          <cell r="D1203">
            <v>0</v>
          </cell>
        </row>
        <row r="1204">
          <cell r="A1204" t="str">
            <v>2220102</v>
          </cell>
        </row>
        <row r="1204">
          <cell r="D1204">
            <v>0</v>
          </cell>
        </row>
        <row r="1205">
          <cell r="A1205" t="str">
            <v>2220103</v>
          </cell>
        </row>
        <row r="1205">
          <cell r="D1205">
            <v>0</v>
          </cell>
        </row>
        <row r="1206">
          <cell r="A1206" t="str">
            <v>2220104</v>
          </cell>
        </row>
        <row r="1206">
          <cell r="D1206">
            <v>0</v>
          </cell>
        </row>
        <row r="1207">
          <cell r="A1207" t="str">
            <v>2220105</v>
          </cell>
        </row>
        <row r="1207">
          <cell r="D1207">
            <v>0</v>
          </cell>
        </row>
        <row r="1208">
          <cell r="A1208" t="str">
            <v>2220106</v>
          </cell>
        </row>
        <row r="1208">
          <cell r="D1208">
            <v>0</v>
          </cell>
        </row>
        <row r="1209">
          <cell r="A1209" t="str">
            <v>2220107</v>
          </cell>
        </row>
        <row r="1209">
          <cell r="D1209">
            <v>0</v>
          </cell>
        </row>
        <row r="1210">
          <cell r="A1210" t="str">
            <v>2220112</v>
          </cell>
        </row>
        <row r="1210">
          <cell r="D1210">
            <v>0</v>
          </cell>
        </row>
        <row r="1211">
          <cell r="A1211" t="str">
            <v>2220113</v>
          </cell>
        </row>
        <row r="1211">
          <cell r="D1211">
            <v>0</v>
          </cell>
        </row>
        <row r="1212">
          <cell r="A1212" t="str">
            <v>2220114</v>
          </cell>
        </row>
        <row r="1212">
          <cell r="D1212">
            <v>0</v>
          </cell>
        </row>
        <row r="1213">
          <cell r="A1213" t="str">
            <v>2220115</v>
          </cell>
        </row>
        <row r="1213">
          <cell r="D1213">
            <v>0</v>
          </cell>
        </row>
        <row r="1214">
          <cell r="A1214" t="str">
            <v>2220118</v>
          </cell>
        </row>
        <row r="1214">
          <cell r="D1214">
            <v>0</v>
          </cell>
        </row>
        <row r="1215">
          <cell r="A1215">
            <v>2220119</v>
          </cell>
        </row>
        <row r="1215">
          <cell r="D1215">
            <v>0</v>
          </cell>
        </row>
        <row r="1216">
          <cell r="A1216">
            <v>2220120</v>
          </cell>
        </row>
        <row r="1216">
          <cell r="D1216">
            <v>0</v>
          </cell>
        </row>
        <row r="1217">
          <cell r="A1217">
            <v>2220121</v>
          </cell>
        </row>
        <row r="1217">
          <cell r="D1217">
            <v>0</v>
          </cell>
        </row>
        <row r="1218">
          <cell r="A1218" t="str">
            <v>2220150</v>
          </cell>
        </row>
        <row r="1218">
          <cell r="D1218">
            <v>0</v>
          </cell>
        </row>
        <row r="1219">
          <cell r="A1219" t="str">
            <v>2220199</v>
          </cell>
        </row>
        <row r="1219">
          <cell r="D1219">
            <v>0</v>
          </cell>
        </row>
        <row r="1220">
          <cell r="A1220" t="str">
            <v>22202</v>
          </cell>
        </row>
        <row r="1220">
          <cell r="D1220">
            <v>0</v>
          </cell>
        </row>
        <row r="1221">
          <cell r="A1221" t="str">
            <v>2220201</v>
          </cell>
        </row>
        <row r="1221">
          <cell r="D1221">
            <v>0</v>
          </cell>
        </row>
        <row r="1222">
          <cell r="A1222" t="str">
            <v>2220202</v>
          </cell>
        </row>
        <row r="1222">
          <cell r="D1222">
            <v>0</v>
          </cell>
        </row>
        <row r="1223">
          <cell r="A1223" t="str">
            <v>2220203</v>
          </cell>
        </row>
        <row r="1223">
          <cell r="D1223">
            <v>0</v>
          </cell>
        </row>
        <row r="1224">
          <cell r="A1224" t="str">
            <v>2220204</v>
          </cell>
        </row>
        <row r="1224">
          <cell r="D1224">
            <v>0</v>
          </cell>
        </row>
        <row r="1225">
          <cell r="A1225" t="str">
            <v>2220205</v>
          </cell>
        </row>
        <row r="1225">
          <cell r="D1225">
            <v>0</v>
          </cell>
        </row>
        <row r="1226">
          <cell r="A1226" t="str">
            <v>2220206</v>
          </cell>
        </row>
        <row r="1226">
          <cell r="D1226">
            <v>0</v>
          </cell>
        </row>
        <row r="1227">
          <cell r="A1227" t="str">
            <v>2220207</v>
          </cell>
        </row>
        <row r="1227">
          <cell r="D1227">
            <v>0</v>
          </cell>
        </row>
        <row r="1228">
          <cell r="A1228" t="str">
            <v>2220209</v>
          </cell>
        </row>
        <row r="1228">
          <cell r="D1228">
            <v>0</v>
          </cell>
        </row>
        <row r="1229">
          <cell r="A1229" t="str">
            <v>2220210</v>
          </cell>
        </row>
        <row r="1229">
          <cell r="D1229">
            <v>0</v>
          </cell>
        </row>
        <row r="1230">
          <cell r="A1230" t="str">
            <v>2220211</v>
          </cell>
        </row>
        <row r="1230">
          <cell r="D1230">
            <v>0</v>
          </cell>
        </row>
        <row r="1231">
          <cell r="A1231" t="str">
            <v>2220212</v>
          </cell>
        </row>
        <row r="1231">
          <cell r="D1231">
            <v>0</v>
          </cell>
        </row>
        <row r="1232">
          <cell r="A1232" t="str">
            <v>2220250</v>
          </cell>
        </row>
        <row r="1232">
          <cell r="D1232">
            <v>0</v>
          </cell>
        </row>
        <row r="1233">
          <cell r="A1233" t="str">
            <v>2220299</v>
          </cell>
        </row>
        <row r="1233">
          <cell r="D1233">
            <v>0</v>
          </cell>
        </row>
        <row r="1234">
          <cell r="A1234" t="str">
            <v>22203</v>
          </cell>
        </row>
        <row r="1234">
          <cell r="D1234">
            <v>0</v>
          </cell>
        </row>
        <row r="1235">
          <cell r="A1235" t="str">
            <v>2220301</v>
          </cell>
        </row>
        <row r="1235">
          <cell r="D1235">
            <v>0</v>
          </cell>
        </row>
        <row r="1236">
          <cell r="A1236" t="str">
            <v>2220303</v>
          </cell>
        </row>
        <row r="1236">
          <cell r="D1236">
            <v>0</v>
          </cell>
        </row>
        <row r="1237">
          <cell r="A1237" t="str">
            <v>2220304</v>
          </cell>
        </row>
        <row r="1237">
          <cell r="D1237">
            <v>0</v>
          </cell>
        </row>
        <row r="1238">
          <cell r="A1238">
            <v>2220305</v>
          </cell>
        </row>
        <row r="1238">
          <cell r="D1238">
            <v>0</v>
          </cell>
        </row>
        <row r="1239">
          <cell r="A1239" t="str">
            <v>2220399</v>
          </cell>
        </row>
        <row r="1239">
          <cell r="D1239">
            <v>0</v>
          </cell>
        </row>
        <row r="1240">
          <cell r="A1240" t="str">
            <v>22204</v>
          </cell>
        </row>
        <row r="1240">
          <cell r="D1240">
            <v>275</v>
          </cell>
        </row>
        <row r="1241">
          <cell r="A1241" t="str">
            <v>2220401</v>
          </cell>
        </row>
        <row r="1241">
          <cell r="D1241">
            <v>275</v>
          </cell>
        </row>
        <row r="1242">
          <cell r="A1242" t="str">
            <v>2220402</v>
          </cell>
        </row>
        <row r="1242">
          <cell r="D1242">
            <v>0</v>
          </cell>
        </row>
        <row r="1243">
          <cell r="A1243" t="str">
            <v>2220403</v>
          </cell>
        </row>
        <row r="1243">
          <cell r="D1243">
            <v>0</v>
          </cell>
        </row>
        <row r="1244">
          <cell r="A1244" t="str">
            <v>2220404</v>
          </cell>
        </row>
        <row r="1244">
          <cell r="D1244">
            <v>0</v>
          </cell>
        </row>
        <row r="1245">
          <cell r="A1245" t="str">
            <v>2220499</v>
          </cell>
        </row>
        <row r="1245">
          <cell r="D1245">
            <v>0</v>
          </cell>
        </row>
        <row r="1246">
          <cell r="A1246" t="str">
            <v>22205</v>
          </cell>
        </row>
        <row r="1246">
          <cell r="D1246">
            <v>0</v>
          </cell>
        </row>
        <row r="1247">
          <cell r="A1247" t="str">
            <v>2220501</v>
          </cell>
        </row>
        <row r="1247">
          <cell r="D1247">
            <v>0</v>
          </cell>
        </row>
        <row r="1248">
          <cell r="A1248" t="str">
            <v>2220502</v>
          </cell>
        </row>
        <row r="1248">
          <cell r="D1248">
            <v>0</v>
          </cell>
        </row>
        <row r="1249">
          <cell r="A1249" t="str">
            <v>2220503</v>
          </cell>
        </row>
        <row r="1249">
          <cell r="D1249">
            <v>0</v>
          </cell>
        </row>
        <row r="1250">
          <cell r="A1250" t="str">
            <v>2220504</v>
          </cell>
        </row>
        <row r="1250">
          <cell r="D1250">
            <v>0</v>
          </cell>
        </row>
        <row r="1251">
          <cell r="A1251" t="str">
            <v>2220505</v>
          </cell>
        </row>
        <row r="1251">
          <cell r="D1251">
            <v>0</v>
          </cell>
        </row>
        <row r="1252">
          <cell r="A1252" t="str">
            <v>2220506</v>
          </cell>
        </row>
        <row r="1252">
          <cell r="D1252">
            <v>0</v>
          </cell>
        </row>
        <row r="1253">
          <cell r="A1253" t="str">
            <v>2220507</v>
          </cell>
        </row>
        <row r="1253">
          <cell r="D1253">
            <v>0</v>
          </cell>
        </row>
        <row r="1254">
          <cell r="A1254" t="str">
            <v>2220508</v>
          </cell>
        </row>
        <row r="1254">
          <cell r="D1254">
            <v>0</v>
          </cell>
        </row>
        <row r="1255">
          <cell r="A1255" t="str">
            <v>2220509</v>
          </cell>
        </row>
        <row r="1255">
          <cell r="D1255">
            <v>0</v>
          </cell>
        </row>
        <row r="1256">
          <cell r="A1256" t="str">
            <v>2220510</v>
          </cell>
        </row>
        <row r="1256">
          <cell r="D1256">
            <v>0</v>
          </cell>
        </row>
        <row r="1257">
          <cell r="A1257">
            <v>2220511</v>
          </cell>
        </row>
        <row r="1257">
          <cell r="D1257">
            <v>0</v>
          </cell>
        </row>
        <row r="1258">
          <cell r="A1258" t="str">
            <v>2220599</v>
          </cell>
        </row>
        <row r="1258">
          <cell r="D1258">
            <v>0</v>
          </cell>
        </row>
        <row r="1259">
          <cell r="A1259" t="str">
            <v>224</v>
          </cell>
        </row>
        <row r="1259">
          <cell r="D1259">
            <v>1440</v>
          </cell>
        </row>
        <row r="1260">
          <cell r="A1260" t="str">
            <v>22401</v>
          </cell>
        </row>
        <row r="1260">
          <cell r="D1260">
            <v>394</v>
          </cell>
        </row>
        <row r="1261">
          <cell r="A1261" t="str">
            <v>2240101</v>
          </cell>
        </row>
        <row r="1261">
          <cell r="D1261">
            <v>360</v>
          </cell>
        </row>
        <row r="1262">
          <cell r="A1262" t="str">
            <v>2240102</v>
          </cell>
        </row>
        <row r="1262">
          <cell r="D1262">
            <v>7</v>
          </cell>
        </row>
        <row r="1263">
          <cell r="A1263" t="str">
            <v>2240103</v>
          </cell>
        </row>
        <row r="1263">
          <cell r="D1263">
            <v>0</v>
          </cell>
        </row>
        <row r="1264">
          <cell r="A1264" t="str">
            <v>2240104</v>
          </cell>
        </row>
        <row r="1264">
          <cell r="D1264">
            <v>0</v>
          </cell>
        </row>
        <row r="1265">
          <cell r="A1265" t="str">
            <v>2240105</v>
          </cell>
        </row>
        <row r="1265">
          <cell r="D1265">
            <v>0</v>
          </cell>
        </row>
        <row r="1266">
          <cell r="A1266" t="str">
            <v>2240106</v>
          </cell>
        </row>
        <row r="1266">
          <cell r="D1266">
            <v>27</v>
          </cell>
        </row>
        <row r="1267">
          <cell r="A1267" t="str">
            <v>2240107</v>
          </cell>
        </row>
        <row r="1267">
          <cell r="D1267">
            <v>0</v>
          </cell>
        </row>
        <row r="1268">
          <cell r="A1268" t="str">
            <v>2240108</v>
          </cell>
        </row>
        <row r="1268">
          <cell r="D1268">
            <v>0</v>
          </cell>
        </row>
        <row r="1269">
          <cell r="A1269" t="str">
            <v>2240109</v>
          </cell>
        </row>
        <row r="1269">
          <cell r="D1269">
            <v>0</v>
          </cell>
        </row>
        <row r="1270">
          <cell r="A1270" t="str">
            <v>2240150</v>
          </cell>
        </row>
        <row r="1270">
          <cell r="D1270">
            <v>0</v>
          </cell>
        </row>
        <row r="1271">
          <cell r="A1271" t="str">
            <v>2240199</v>
          </cell>
        </row>
        <row r="1271">
          <cell r="D1271">
            <v>0</v>
          </cell>
        </row>
        <row r="1272">
          <cell r="A1272" t="str">
            <v>22402</v>
          </cell>
        </row>
        <row r="1272">
          <cell r="D1272">
            <v>420</v>
          </cell>
        </row>
        <row r="1273">
          <cell r="A1273" t="str">
            <v>2240201</v>
          </cell>
        </row>
        <row r="1273">
          <cell r="D1273">
            <v>299</v>
          </cell>
        </row>
        <row r="1274">
          <cell r="A1274" t="str">
            <v>2240202</v>
          </cell>
        </row>
        <row r="1274">
          <cell r="D1274">
            <v>0</v>
          </cell>
        </row>
        <row r="1275">
          <cell r="A1275" t="str">
            <v>2240203</v>
          </cell>
        </row>
        <row r="1275">
          <cell r="D1275">
            <v>0</v>
          </cell>
        </row>
        <row r="1276">
          <cell r="A1276" t="str">
            <v>2240204</v>
          </cell>
        </row>
        <row r="1276">
          <cell r="D1276">
            <v>121</v>
          </cell>
        </row>
        <row r="1277">
          <cell r="A1277" t="str">
            <v>2240299</v>
          </cell>
        </row>
        <row r="1277">
          <cell r="D1277">
            <v>0</v>
          </cell>
        </row>
        <row r="1278">
          <cell r="A1278" t="str">
            <v>22403</v>
          </cell>
        </row>
        <row r="1278">
          <cell r="D1278">
            <v>0</v>
          </cell>
        </row>
        <row r="1279">
          <cell r="A1279" t="str">
            <v>2240301</v>
          </cell>
        </row>
        <row r="1279">
          <cell r="D1279">
            <v>0</v>
          </cell>
        </row>
        <row r="1280">
          <cell r="A1280" t="str">
            <v>2240302</v>
          </cell>
        </row>
        <row r="1280">
          <cell r="D1280">
            <v>0</v>
          </cell>
        </row>
        <row r="1281">
          <cell r="A1281" t="str">
            <v>2240303</v>
          </cell>
        </row>
        <row r="1281">
          <cell r="D1281">
            <v>0</v>
          </cell>
        </row>
        <row r="1282">
          <cell r="A1282" t="str">
            <v>2240304</v>
          </cell>
        </row>
        <row r="1282">
          <cell r="D1282">
            <v>0</v>
          </cell>
        </row>
        <row r="1283">
          <cell r="A1283" t="str">
            <v>2240399</v>
          </cell>
        </row>
        <row r="1283">
          <cell r="D1283">
            <v>0</v>
          </cell>
        </row>
        <row r="1284">
          <cell r="A1284" t="str">
            <v>22404</v>
          </cell>
        </row>
        <row r="1284">
          <cell r="D1284">
            <v>0</v>
          </cell>
        </row>
        <row r="1285">
          <cell r="A1285" t="str">
            <v>2240401</v>
          </cell>
        </row>
        <row r="1285">
          <cell r="D1285">
            <v>0</v>
          </cell>
        </row>
        <row r="1286">
          <cell r="A1286" t="str">
            <v>2240402</v>
          </cell>
        </row>
        <row r="1286">
          <cell r="D1286">
            <v>0</v>
          </cell>
        </row>
        <row r="1287">
          <cell r="A1287" t="str">
            <v>2240403</v>
          </cell>
        </row>
        <row r="1287">
          <cell r="D1287">
            <v>0</v>
          </cell>
        </row>
        <row r="1288">
          <cell r="A1288" t="str">
            <v>2240404</v>
          </cell>
        </row>
        <row r="1288">
          <cell r="D1288">
            <v>0</v>
          </cell>
        </row>
        <row r="1289">
          <cell r="A1289" t="str">
            <v>2240405</v>
          </cell>
        </row>
        <row r="1289">
          <cell r="D1289">
            <v>0</v>
          </cell>
        </row>
        <row r="1290">
          <cell r="A1290" t="str">
            <v>2240450</v>
          </cell>
        </row>
        <row r="1290">
          <cell r="D1290">
            <v>0</v>
          </cell>
        </row>
        <row r="1291">
          <cell r="A1291" t="str">
            <v>2240499</v>
          </cell>
        </row>
        <row r="1291">
          <cell r="D1291">
            <v>0</v>
          </cell>
        </row>
        <row r="1292">
          <cell r="A1292" t="str">
            <v>22405</v>
          </cell>
        </row>
        <row r="1292">
          <cell r="D1292">
            <v>79</v>
          </cell>
        </row>
        <row r="1293">
          <cell r="A1293" t="str">
            <v>2240501</v>
          </cell>
        </row>
        <row r="1293">
          <cell r="D1293">
            <v>77</v>
          </cell>
        </row>
        <row r="1294">
          <cell r="A1294" t="str">
            <v>2240502</v>
          </cell>
        </row>
        <row r="1294">
          <cell r="D1294">
            <v>0</v>
          </cell>
        </row>
        <row r="1295">
          <cell r="A1295" t="str">
            <v>2240503</v>
          </cell>
        </row>
        <row r="1295">
          <cell r="D1295">
            <v>0</v>
          </cell>
        </row>
        <row r="1296">
          <cell r="A1296" t="str">
            <v>2240504</v>
          </cell>
        </row>
        <row r="1296">
          <cell r="D1296">
            <v>0</v>
          </cell>
        </row>
        <row r="1297">
          <cell r="A1297" t="str">
            <v>2240505</v>
          </cell>
        </row>
        <row r="1297">
          <cell r="D1297">
            <v>2</v>
          </cell>
        </row>
        <row r="1298">
          <cell r="A1298" t="str">
            <v>2240506</v>
          </cell>
        </row>
        <row r="1298">
          <cell r="D1298">
            <v>0</v>
          </cell>
        </row>
        <row r="1299">
          <cell r="A1299" t="str">
            <v>2240507</v>
          </cell>
        </row>
        <row r="1299">
          <cell r="D1299">
            <v>0</v>
          </cell>
        </row>
        <row r="1300">
          <cell r="A1300" t="str">
            <v>2240508</v>
          </cell>
        </row>
        <row r="1300">
          <cell r="D1300">
            <v>0</v>
          </cell>
        </row>
        <row r="1301">
          <cell r="A1301" t="str">
            <v>2240509</v>
          </cell>
        </row>
        <row r="1301">
          <cell r="D1301">
            <v>0</v>
          </cell>
        </row>
        <row r="1302">
          <cell r="A1302" t="str">
            <v>2240510</v>
          </cell>
        </row>
        <row r="1302">
          <cell r="D1302">
            <v>0</v>
          </cell>
        </row>
        <row r="1303">
          <cell r="A1303" t="str">
            <v>2240550</v>
          </cell>
        </row>
        <row r="1303">
          <cell r="D1303">
            <v>0</v>
          </cell>
        </row>
        <row r="1304">
          <cell r="A1304" t="str">
            <v>2240599</v>
          </cell>
        </row>
        <row r="1304">
          <cell r="D1304">
            <v>0</v>
          </cell>
        </row>
        <row r="1305">
          <cell r="A1305" t="str">
            <v>22406</v>
          </cell>
        </row>
        <row r="1305">
          <cell r="D1305">
            <v>342</v>
          </cell>
        </row>
        <row r="1306">
          <cell r="A1306" t="str">
            <v>2240601</v>
          </cell>
        </row>
        <row r="1306">
          <cell r="D1306">
            <v>342</v>
          </cell>
        </row>
        <row r="1307">
          <cell r="A1307" t="str">
            <v>2240602</v>
          </cell>
        </row>
        <row r="1307">
          <cell r="D1307">
            <v>0</v>
          </cell>
        </row>
        <row r="1308">
          <cell r="A1308" t="str">
            <v>2240699</v>
          </cell>
        </row>
        <row r="1308">
          <cell r="D1308">
            <v>0</v>
          </cell>
        </row>
        <row r="1309">
          <cell r="A1309" t="str">
            <v>22407</v>
          </cell>
        </row>
        <row r="1309">
          <cell r="D1309">
            <v>205</v>
          </cell>
        </row>
        <row r="1310">
          <cell r="A1310" t="str">
            <v>2240701</v>
          </cell>
        </row>
        <row r="1310">
          <cell r="D1310">
            <v>0</v>
          </cell>
        </row>
        <row r="1311">
          <cell r="A1311" t="str">
            <v>2240702</v>
          </cell>
        </row>
        <row r="1311">
          <cell r="D1311">
            <v>0</v>
          </cell>
        </row>
        <row r="1312">
          <cell r="A1312" t="str">
            <v>2240703</v>
          </cell>
        </row>
        <row r="1312">
          <cell r="D1312">
            <v>205</v>
          </cell>
        </row>
        <row r="1313">
          <cell r="A1313" t="str">
            <v>2240704</v>
          </cell>
        </row>
        <row r="1313">
          <cell r="D1313">
            <v>0</v>
          </cell>
        </row>
        <row r="1314">
          <cell r="A1314" t="str">
            <v>2240799</v>
          </cell>
        </row>
        <row r="1314">
          <cell r="D1314">
            <v>0</v>
          </cell>
        </row>
        <row r="1315">
          <cell r="A1315" t="str">
            <v>22499</v>
          </cell>
        </row>
        <row r="1315">
          <cell r="D1315">
            <v>0</v>
          </cell>
        </row>
        <row r="1316">
          <cell r="A1316" t="str">
            <v>2249999</v>
          </cell>
        </row>
        <row r="1316">
          <cell r="D1316">
            <v>0</v>
          </cell>
        </row>
        <row r="1317">
          <cell r="A1317" t="str">
            <v>227</v>
          </cell>
        </row>
        <row r="1318">
          <cell r="A1318" t="str">
            <v>232</v>
          </cell>
        </row>
        <row r="1318">
          <cell r="D1318">
            <v>2974</v>
          </cell>
        </row>
        <row r="1319">
          <cell r="A1319" t="str">
            <v>23203</v>
          </cell>
        </row>
        <row r="1319">
          <cell r="D1319">
            <v>2974</v>
          </cell>
        </row>
        <row r="1320">
          <cell r="A1320" t="str">
            <v>2320301</v>
          </cell>
        </row>
        <row r="1320">
          <cell r="D1320">
            <v>2974</v>
          </cell>
        </row>
        <row r="1321">
          <cell r="A1321" t="str">
            <v>2320302</v>
          </cell>
        </row>
        <row r="1321">
          <cell r="D1321">
            <v>0</v>
          </cell>
        </row>
        <row r="1322">
          <cell r="A1322" t="str">
            <v>2320303</v>
          </cell>
        </row>
        <row r="1322">
          <cell r="D1322">
            <v>0</v>
          </cell>
        </row>
        <row r="1323">
          <cell r="A1323">
            <v>2320399</v>
          </cell>
        </row>
        <row r="1323">
          <cell r="D1323">
            <v>0</v>
          </cell>
        </row>
        <row r="1324">
          <cell r="A1324" t="str">
            <v>233</v>
          </cell>
        </row>
        <row r="1324">
          <cell r="D1324">
            <v>16</v>
          </cell>
        </row>
        <row r="1325">
          <cell r="A1325" t="str">
            <v>23303</v>
          </cell>
        </row>
        <row r="1325">
          <cell r="D1325">
            <v>16</v>
          </cell>
        </row>
        <row r="1326">
          <cell r="A1326" t="str">
            <v>229</v>
          </cell>
        </row>
        <row r="1326">
          <cell r="D1326">
            <v>500</v>
          </cell>
        </row>
        <row r="1327">
          <cell r="A1327" t="str">
            <v>22902</v>
          </cell>
        </row>
        <row r="1327">
          <cell r="D1327">
            <v>500</v>
          </cell>
        </row>
        <row r="1328">
          <cell r="A1328" t="str">
            <v>22999</v>
          </cell>
        </row>
        <row r="1328">
          <cell r="D1328">
            <v>0</v>
          </cell>
        </row>
        <row r="1330">
          <cell r="D1330">
            <v>160225</v>
          </cell>
        </row>
        <row r="1335">
          <cell r="D1335">
            <v>160000</v>
          </cell>
        </row>
        <row r="1336">
          <cell r="D1336">
            <v>-225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收支简表"/>
      <sheetName val="01-1"/>
      <sheetName val="01-2"/>
      <sheetName val="02"/>
      <sheetName val="03"/>
      <sheetName val="04"/>
      <sheetName val="05"/>
      <sheetName val="06"/>
      <sheetName val="07"/>
      <sheetName val="08"/>
      <sheetName val="09"/>
      <sheetName val="10"/>
      <sheetName val="11收支简表"/>
      <sheetName val="11-1"/>
      <sheetName val="11-2"/>
      <sheetName val="12"/>
      <sheetName val="13"/>
      <sheetName val="14"/>
      <sheetName val="15"/>
      <sheetName val="16"/>
      <sheetName val="17"/>
      <sheetName val="18"/>
      <sheetName val="19"/>
      <sheetName val="20"/>
      <sheetName val="21"/>
      <sheetName val="22"/>
      <sheetName val="23"/>
    </sheetNames>
    <sheetDataSet>
      <sheetData sheetId="0">
        <row r="7">
          <cell r="B7" t="str">
            <v>2022年01月14日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79659413434"/>
  </sheetPr>
  <dimension ref="A1:N8"/>
  <sheetViews>
    <sheetView view="pageBreakPreview" zoomScale="85" zoomScaleNormal="85" zoomScaleSheetLayoutView="85" workbookViewId="0">
      <selection activeCell="H5" sqref="H5"/>
    </sheetView>
  </sheetViews>
  <sheetFormatPr defaultColWidth="9" defaultRowHeight="14.25" outlineLevelRow="7"/>
  <cols>
    <col min="1" max="1" width="3.875" style="380" customWidth="true"/>
    <col min="2" max="2" width="65.375" style="380" customWidth="true"/>
    <col min="3" max="3" width="14.75" style="380" customWidth="true"/>
    <col min="4" max="4" width="74" style="380" customWidth="true"/>
    <col min="5" max="16384" width="9" style="380"/>
  </cols>
  <sheetData>
    <row r="1" ht="42" customHeight="true" spans="1:3">
      <c r="A1" s="381" t="s">
        <v>0</v>
      </c>
      <c r="B1" s="381"/>
      <c r="C1" s="382" t="s">
        <v>1</v>
      </c>
    </row>
    <row r="2" ht="177" customHeight="true" spans="2:3">
      <c r="B2" s="383"/>
      <c r="C2" s="383"/>
    </row>
    <row r="3" ht="81.95" customHeight="true" spans="2:3">
      <c r="B3" s="384" t="s">
        <v>2</v>
      </c>
      <c r="C3" s="384"/>
    </row>
    <row r="4" s="372" customFormat="true" ht="117" customHeight="true" spans="2:3">
      <c r="B4" s="385" t="str">
        <f>YEAR(B7)-1&amp;"年地方财政预算执行情况和"&amp;YEAR(B7)&amp;"年地方财政预算（草案）"</f>
        <v>2021年地方财政预算执行情况和2022年地方财政预算（草案）</v>
      </c>
      <c r="C4" s="385"/>
    </row>
    <row r="5" ht="318.75" customHeight="true" spans="2:14">
      <c r="B5" s="386"/>
      <c r="C5" s="380" t="s">
        <v>3</v>
      </c>
      <c r="N5" s="380" t="s">
        <v>4</v>
      </c>
    </row>
    <row r="6" s="379" customFormat="true" ht="30" customHeight="true" spans="2:3">
      <c r="B6" s="387" t="s">
        <v>5</v>
      </c>
      <c r="C6" s="387"/>
    </row>
    <row r="7" s="379" customFormat="true" ht="32.25" customHeight="true" spans="2:4">
      <c r="B7" s="388" t="s">
        <v>6</v>
      </c>
      <c r="C7" s="388"/>
      <c r="D7" s="389"/>
    </row>
    <row r="8" spans="5:5">
      <c r="E8" s="390"/>
    </row>
  </sheetData>
  <mergeCells count="5">
    <mergeCell ref="A1:B1"/>
    <mergeCell ref="B3:C3"/>
    <mergeCell ref="B4:C4"/>
    <mergeCell ref="B6:C6"/>
    <mergeCell ref="B7:C7"/>
  </mergeCells>
  <printOptions horizontalCentered="true"/>
  <pageMargins left="0.707638888888889" right="0.707638888888889" top="0.747916666666667" bottom="0.747916666666667" header="0.313888888888889" footer="0.313888888888889"/>
  <pageSetup paperSize="9" scale="91" firstPageNumber="0" orientation="portrait" useFirstPageNumber="true"/>
  <headerFooter alignWithMargins="0"/>
  <rowBreaks count="1" manualBreakCount="1">
    <brk id="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79659413434"/>
  </sheetPr>
  <dimension ref="A1:XFB25"/>
  <sheetViews>
    <sheetView view="pageBreakPreview" zoomScale="85" zoomScaleNormal="85" zoomScaleSheetLayoutView="85" workbookViewId="0">
      <selection activeCell="A7" sqref="A7"/>
    </sheetView>
  </sheetViews>
  <sheetFormatPr defaultColWidth="9" defaultRowHeight="14.25"/>
  <cols>
    <col min="1" max="1" width="119.875" style="372" customWidth="true"/>
    <col min="2" max="2" width="11.5" style="372" customWidth="true"/>
    <col min="3" max="3" width="68.75" style="372" customWidth="true"/>
    <col min="4" max="4" width="4.25" style="372" customWidth="true"/>
    <col min="5" max="5" width="5.5" style="372" customWidth="true"/>
    <col min="6" max="16384" width="9" style="372"/>
  </cols>
  <sheetData>
    <row r="1" ht="36.75" spans="1:5">
      <c r="A1" s="373" t="s">
        <v>7</v>
      </c>
      <c r="B1" s="374" t="s">
        <v>8</v>
      </c>
      <c r="C1" s="374"/>
      <c r="D1" s="374"/>
      <c r="E1" s="374"/>
    </row>
    <row r="2" ht="20.1" customHeight="true" spans="1:5">
      <c r="A2" s="372" t="s">
        <v>4</v>
      </c>
      <c r="B2" s="375"/>
      <c r="C2" s="375"/>
      <c r="D2" s="375"/>
      <c r="E2" s="375"/>
    </row>
    <row r="3" s="371" customFormat="true" ht="30" customHeight="true" spans="1:5">
      <c r="A3" s="376" t="str">
        <f>B3&amp;"、"&amp;C3&amp;REPT(".",75-LENB(B3&amp;"、"&amp;C3&amp;E3))&amp;E3</f>
        <v>表二、2022年通海县一般公共预算收支简表（调整预算）........................1</v>
      </c>
      <c r="B3" s="377" t="str">
        <f>表2!$B$2</f>
        <v>表二</v>
      </c>
      <c r="C3" s="378" t="str">
        <f>'01收支简表'!$B$1</f>
        <v>2022年通海县一般公共预算收支简表（调整预算）</v>
      </c>
      <c r="D3" s="377"/>
      <c r="E3" s="377">
        <v>1</v>
      </c>
    </row>
    <row r="4" s="371" customFormat="true" ht="30" customHeight="true" spans="1:5">
      <c r="A4" s="376" t="e">
        <f t="shared" ref="A4:A5" si="0">B4&amp;"、"&amp;C4&amp;REPT(".",75-LENB(B4&amp;"、"&amp;C4&amp;E4))&amp;E4</f>
        <v>#REF!</v>
      </c>
      <c r="B4" s="377" t="e">
        <f>表4!#REF!</f>
        <v>#REF!</v>
      </c>
      <c r="C4" s="378" t="e">
        <f>表4!#REF!</f>
        <v>#REF!</v>
      </c>
      <c r="D4" s="377"/>
      <c r="E4" s="377">
        <v>3</v>
      </c>
    </row>
    <row r="5" s="371" customFormat="true" ht="30" customHeight="true" spans="1:16382">
      <c r="A5" s="376" t="e">
        <f t="shared" si="0"/>
        <v>#REF!</v>
      </c>
      <c r="B5" s="377" t="e">
        <f>#REF!</f>
        <v>#REF!</v>
      </c>
      <c r="C5" s="378" t="e">
        <f>#REF!</f>
        <v>#REF!</v>
      </c>
      <c r="D5" s="377"/>
      <c r="E5" s="377">
        <v>16</v>
      </c>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c r="IT5" s="372"/>
      <c r="IU5" s="372"/>
      <c r="IV5" s="372"/>
      <c r="IW5" s="372"/>
      <c r="IX5" s="372"/>
      <c r="IY5" s="372"/>
      <c r="IZ5" s="372"/>
      <c r="JA5" s="372"/>
      <c r="JB5" s="372"/>
      <c r="JC5" s="372"/>
      <c r="JD5" s="372"/>
      <c r="JE5" s="372"/>
      <c r="JF5" s="372"/>
      <c r="JG5" s="372"/>
      <c r="JH5" s="372"/>
      <c r="JI5" s="372"/>
      <c r="JJ5" s="372"/>
      <c r="JK5" s="372"/>
      <c r="JL5" s="372"/>
      <c r="JM5" s="372"/>
      <c r="JN5" s="372"/>
      <c r="JO5" s="372"/>
      <c r="JP5" s="372"/>
      <c r="JQ5" s="372"/>
      <c r="JR5" s="372"/>
      <c r="JS5" s="372"/>
      <c r="JT5" s="372"/>
      <c r="JU5" s="372"/>
      <c r="JV5" s="372"/>
      <c r="JW5" s="372"/>
      <c r="JX5" s="372"/>
      <c r="JY5" s="372"/>
      <c r="JZ5" s="372"/>
      <c r="KA5" s="372"/>
      <c r="KB5" s="372"/>
      <c r="KC5" s="372"/>
      <c r="KD5" s="372"/>
      <c r="KE5" s="372"/>
      <c r="KF5" s="372"/>
      <c r="KG5" s="372"/>
      <c r="KH5" s="372"/>
      <c r="KI5" s="372"/>
      <c r="KJ5" s="372"/>
      <c r="KK5" s="372"/>
      <c r="KL5" s="372"/>
      <c r="KM5" s="372"/>
      <c r="KN5" s="372"/>
      <c r="KO5" s="372"/>
      <c r="KP5" s="372"/>
      <c r="KQ5" s="372"/>
      <c r="KR5" s="372"/>
      <c r="KS5" s="372"/>
      <c r="KT5" s="372"/>
      <c r="KU5" s="372"/>
      <c r="KV5" s="372"/>
      <c r="KW5" s="372"/>
      <c r="KX5" s="372"/>
      <c r="KY5" s="372"/>
      <c r="KZ5" s="372"/>
      <c r="LA5" s="372"/>
      <c r="LB5" s="372"/>
      <c r="LC5" s="372"/>
      <c r="LD5" s="372"/>
      <c r="LE5" s="372"/>
      <c r="LF5" s="372"/>
      <c r="LG5" s="372"/>
      <c r="LH5" s="372"/>
      <c r="LI5" s="372"/>
      <c r="LJ5" s="372"/>
      <c r="LK5" s="372"/>
      <c r="LL5" s="372"/>
      <c r="LM5" s="372"/>
      <c r="LN5" s="372"/>
      <c r="LO5" s="372"/>
      <c r="LP5" s="372"/>
      <c r="LQ5" s="372"/>
      <c r="LR5" s="372"/>
      <c r="LS5" s="372"/>
      <c r="LT5" s="372"/>
      <c r="LU5" s="372"/>
      <c r="LV5" s="372"/>
      <c r="LW5" s="372"/>
      <c r="LX5" s="372"/>
      <c r="LY5" s="372"/>
      <c r="LZ5" s="372"/>
      <c r="MA5" s="372"/>
      <c r="MB5" s="372"/>
      <c r="MC5" s="372"/>
      <c r="MD5" s="372"/>
      <c r="ME5" s="372"/>
      <c r="MF5" s="372"/>
      <c r="MG5" s="372"/>
      <c r="MH5" s="372"/>
      <c r="MI5" s="372"/>
      <c r="MJ5" s="372"/>
      <c r="MK5" s="372"/>
      <c r="ML5" s="372"/>
      <c r="MM5" s="372"/>
      <c r="MN5" s="372"/>
      <c r="MO5" s="372"/>
      <c r="MP5" s="372"/>
      <c r="MQ5" s="372"/>
      <c r="MR5" s="372"/>
      <c r="MS5" s="372"/>
      <c r="MT5" s="372"/>
      <c r="MU5" s="372"/>
      <c r="MV5" s="372"/>
      <c r="MW5" s="372"/>
      <c r="MX5" s="372"/>
      <c r="MY5" s="372"/>
      <c r="MZ5" s="372"/>
      <c r="NA5" s="372"/>
      <c r="NB5" s="372"/>
      <c r="NC5" s="372"/>
      <c r="ND5" s="372"/>
      <c r="NE5" s="372"/>
      <c r="NF5" s="372"/>
      <c r="NG5" s="372"/>
      <c r="NH5" s="372"/>
      <c r="NI5" s="372"/>
      <c r="NJ5" s="372"/>
      <c r="NK5" s="372"/>
      <c r="NL5" s="372"/>
      <c r="NM5" s="372"/>
      <c r="NN5" s="372"/>
      <c r="NO5" s="372"/>
      <c r="NP5" s="372"/>
      <c r="NQ5" s="372"/>
      <c r="NR5" s="372"/>
      <c r="NS5" s="372"/>
      <c r="NT5" s="372"/>
      <c r="NU5" s="372"/>
      <c r="NV5" s="372"/>
      <c r="NW5" s="372"/>
      <c r="NX5" s="372"/>
      <c r="NY5" s="372"/>
      <c r="NZ5" s="372"/>
      <c r="OA5" s="372"/>
      <c r="OB5" s="372"/>
      <c r="OC5" s="372"/>
      <c r="OD5" s="372"/>
      <c r="OE5" s="372"/>
      <c r="OF5" s="372"/>
      <c r="OG5" s="372"/>
      <c r="OH5" s="372"/>
      <c r="OI5" s="372"/>
      <c r="OJ5" s="372"/>
      <c r="OK5" s="372"/>
      <c r="OL5" s="372"/>
      <c r="OM5" s="372"/>
      <c r="ON5" s="372"/>
      <c r="OO5" s="372"/>
      <c r="OP5" s="372"/>
      <c r="OQ5" s="372"/>
      <c r="OR5" s="372"/>
      <c r="OS5" s="372"/>
      <c r="OT5" s="372"/>
      <c r="OU5" s="372"/>
      <c r="OV5" s="372"/>
      <c r="OW5" s="372"/>
      <c r="OX5" s="372"/>
      <c r="OY5" s="372"/>
      <c r="OZ5" s="372"/>
      <c r="PA5" s="372"/>
      <c r="PB5" s="372"/>
      <c r="PC5" s="372"/>
      <c r="PD5" s="372"/>
      <c r="PE5" s="372"/>
      <c r="PF5" s="372"/>
      <c r="PG5" s="372"/>
      <c r="PH5" s="372"/>
      <c r="PI5" s="372"/>
      <c r="PJ5" s="372"/>
      <c r="PK5" s="372"/>
      <c r="PL5" s="372"/>
      <c r="PM5" s="372"/>
      <c r="PN5" s="372"/>
      <c r="PO5" s="372"/>
      <c r="PP5" s="372"/>
      <c r="PQ5" s="372"/>
      <c r="PR5" s="372"/>
      <c r="PS5" s="372"/>
      <c r="PT5" s="372"/>
      <c r="PU5" s="372"/>
      <c r="PV5" s="372"/>
      <c r="PW5" s="372"/>
      <c r="PX5" s="372"/>
      <c r="PY5" s="372"/>
      <c r="PZ5" s="372"/>
      <c r="QA5" s="372"/>
      <c r="QB5" s="372"/>
      <c r="QC5" s="372"/>
      <c r="QD5" s="372"/>
      <c r="QE5" s="372"/>
      <c r="QF5" s="372"/>
      <c r="QG5" s="372"/>
      <c r="QH5" s="372"/>
      <c r="QI5" s="372"/>
      <c r="QJ5" s="372"/>
      <c r="QK5" s="372"/>
      <c r="QL5" s="372"/>
      <c r="QM5" s="372"/>
      <c r="QN5" s="372"/>
      <c r="QO5" s="372"/>
      <c r="QP5" s="372"/>
      <c r="QQ5" s="372"/>
      <c r="QR5" s="372"/>
      <c r="QS5" s="372"/>
      <c r="QT5" s="372"/>
      <c r="QU5" s="372"/>
      <c r="QV5" s="372"/>
      <c r="QW5" s="372"/>
      <c r="QX5" s="372"/>
      <c r="QY5" s="372"/>
      <c r="QZ5" s="372"/>
      <c r="RA5" s="372"/>
      <c r="RB5" s="372"/>
      <c r="RC5" s="372"/>
      <c r="RD5" s="372"/>
      <c r="RE5" s="372"/>
      <c r="RF5" s="372"/>
      <c r="RG5" s="372"/>
      <c r="RH5" s="372"/>
      <c r="RI5" s="372"/>
      <c r="RJ5" s="372"/>
      <c r="RK5" s="372"/>
      <c r="RL5" s="372"/>
      <c r="RM5" s="372"/>
      <c r="RN5" s="372"/>
      <c r="RO5" s="372"/>
      <c r="RP5" s="372"/>
      <c r="RQ5" s="372"/>
      <c r="RR5" s="372"/>
      <c r="RS5" s="372"/>
      <c r="RT5" s="372"/>
      <c r="RU5" s="372"/>
      <c r="RV5" s="372"/>
      <c r="RW5" s="372"/>
      <c r="RX5" s="372"/>
      <c r="RY5" s="372"/>
      <c r="RZ5" s="372"/>
      <c r="SA5" s="372"/>
      <c r="SB5" s="372"/>
      <c r="SC5" s="372"/>
      <c r="SD5" s="372"/>
      <c r="SE5" s="372"/>
      <c r="SF5" s="372"/>
      <c r="SG5" s="372"/>
      <c r="SH5" s="372"/>
      <c r="SI5" s="372"/>
      <c r="SJ5" s="372"/>
      <c r="SK5" s="372"/>
      <c r="SL5" s="372"/>
      <c r="SM5" s="372"/>
      <c r="SN5" s="372"/>
      <c r="SO5" s="372"/>
      <c r="SP5" s="372"/>
      <c r="SQ5" s="372"/>
      <c r="SR5" s="372"/>
      <c r="SS5" s="372"/>
      <c r="ST5" s="372"/>
      <c r="SU5" s="372"/>
      <c r="SV5" s="372"/>
      <c r="SW5" s="372"/>
      <c r="SX5" s="372"/>
      <c r="SY5" s="372"/>
      <c r="SZ5" s="372"/>
      <c r="TA5" s="372"/>
      <c r="TB5" s="372"/>
      <c r="TC5" s="372"/>
      <c r="TD5" s="372"/>
      <c r="TE5" s="372"/>
      <c r="TF5" s="372"/>
      <c r="TG5" s="372"/>
      <c r="TH5" s="372"/>
      <c r="TI5" s="372"/>
      <c r="TJ5" s="372"/>
      <c r="TK5" s="372"/>
      <c r="TL5" s="372"/>
      <c r="TM5" s="372"/>
      <c r="TN5" s="372"/>
      <c r="TO5" s="372"/>
      <c r="TP5" s="372"/>
      <c r="TQ5" s="372"/>
      <c r="TR5" s="372"/>
      <c r="TS5" s="372"/>
      <c r="TT5" s="372"/>
      <c r="TU5" s="372"/>
      <c r="TV5" s="372"/>
      <c r="TW5" s="372"/>
      <c r="TX5" s="372"/>
      <c r="TY5" s="372"/>
      <c r="TZ5" s="372"/>
      <c r="UA5" s="372"/>
      <c r="UB5" s="372"/>
      <c r="UC5" s="372"/>
      <c r="UD5" s="372"/>
      <c r="UE5" s="372"/>
      <c r="UF5" s="372"/>
      <c r="UG5" s="372"/>
      <c r="UH5" s="372"/>
      <c r="UI5" s="372"/>
      <c r="UJ5" s="372"/>
      <c r="UK5" s="372"/>
      <c r="UL5" s="372"/>
      <c r="UM5" s="372"/>
      <c r="UN5" s="372"/>
      <c r="UO5" s="372"/>
      <c r="UP5" s="372"/>
      <c r="UQ5" s="372"/>
      <c r="UR5" s="372"/>
      <c r="US5" s="372"/>
      <c r="UT5" s="372"/>
      <c r="UU5" s="372"/>
      <c r="UV5" s="372"/>
      <c r="UW5" s="372"/>
      <c r="UX5" s="372"/>
      <c r="UY5" s="372"/>
      <c r="UZ5" s="372"/>
      <c r="VA5" s="372"/>
      <c r="VB5" s="372"/>
      <c r="VC5" s="372"/>
      <c r="VD5" s="372"/>
      <c r="VE5" s="372"/>
      <c r="VF5" s="372"/>
      <c r="VG5" s="372"/>
      <c r="VH5" s="372"/>
      <c r="VI5" s="372"/>
      <c r="VJ5" s="372"/>
      <c r="VK5" s="372"/>
      <c r="VL5" s="372"/>
      <c r="VM5" s="372"/>
      <c r="VN5" s="372"/>
      <c r="VO5" s="372"/>
      <c r="VP5" s="372"/>
      <c r="VQ5" s="372"/>
      <c r="VR5" s="372"/>
      <c r="VS5" s="372"/>
      <c r="VT5" s="372"/>
      <c r="VU5" s="372"/>
      <c r="VV5" s="372"/>
      <c r="VW5" s="372"/>
      <c r="VX5" s="372"/>
      <c r="VY5" s="372"/>
      <c r="VZ5" s="372"/>
      <c r="WA5" s="372"/>
      <c r="WB5" s="372"/>
      <c r="WC5" s="372"/>
      <c r="WD5" s="372"/>
      <c r="WE5" s="372"/>
      <c r="WF5" s="372"/>
      <c r="WG5" s="372"/>
      <c r="WH5" s="372"/>
      <c r="WI5" s="372"/>
      <c r="WJ5" s="372"/>
      <c r="WK5" s="372"/>
      <c r="WL5" s="372"/>
      <c r="WM5" s="372"/>
      <c r="WN5" s="372"/>
      <c r="WO5" s="372"/>
      <c r="WP5" s="372"/>
      <c r="WQ5" s="372"/>
      <c r="WR5" s="372"/>
      <c r="WS5" s="372"/>
      <c r="WT5" s="372"/>
      <c r="WU5" s="372"/>
      <c r="WV5" s="372"/>
      <c r="WW5" s="372"/>
      <c r="WX5" s="372"/>
      <c r="WY5" s="372"/>
      <c r="WZ5" s="372"/>
      <c r="XA5" s="372"/>
      <c r="XB5" s="372"/>
      <c r="XC5" s="372"/>
      <c r="XD5" s="372"/>
      <c r="XE5" s="372"/>
      <c r="XF5" s="372"/>
      <c r="XG5" s="372"/>
      <c r="XH5" s="372"/>
      <c r="XI5" s="372"/>
      <c r="XJ5" s="372"/>
      <c r="XK5" s="372"/>
      <c r="XL5" s="372"/>
      <c r="XM5" s="372"/>
      <c r="XN5" s="372"/>
      <c r="XO5" s="372"/>
      <c r="XP5" s="372"/>
      <c r="XQ5" s="372"/>
      <c r="XR5" s="372"/>
      <c r="XS5" s="372"/>
      <c r="XT5" s="372"/>
      <c r="XU5" s="372"/>
      <c r="XV5" s="372"/>
      <c r="XW5" s="372"/>
      <c r="XX5" s="372"/>
      <c r="XY5" s="372"/>
      <c r="XZ5" s="372"/>
      <c r="YA5" s="372"/>
      <c r="YB5" s="372"/>
      <c r="YC5" s="372"/>
      <c r="YD5" s="372"/>
      <c r="YE5" s="372"/>
      <c r="YF5" s="372"/>
      <c r="YG5" s="372"/>
      <c r="YH5" s="372"/>
      <c r="YI5" s="372"/>
      <c r="YJ5" s="372"/>
      <c r="YK5" s="372"/>
      <c r="YL5" s="372"/>
      <c r="YM5" s="372"/>
      <c r="YN5" s="372"/>
      <c r="YO5" s="372"/>
      <c r="YP5" s="372"/>
      <c r="YQ5" s="372"/>
      <c r="YR5" s="372"/>
      <c r="YS5" s="372"/>
      <c r="YT5" s="372"/>
      <c r="YU5" s="372"/>
      <c r="YV5" s="372"/>
      <c r="YW5" s="372"/>
      <c r="YX5" s="372"/>
      <c r="YY5" s="372"/>
      <c r="YZ5" s="372"/>
      <c r="ZA5" s="372"/>
      <c r="ZB5" s="372"/>
      <c r="ZC5" s="372"/>
      <c r="ZD5" s="372"/>
      <c r="ZE5" s="372"/>
      <c r="ZF5" s="372"/>
      <c r="ZG5" s="372"/>
      <c r="ZH5" s="372"/>
      <c r="ZI5" s="372"/>
      <c r="ZJ5" s="372"/>
      <c r="ZK5" s="372"/>
      <c r="ZL5" s="372"/>
      <c r="ZM5" s="372"/>
      <c r="ZN5" s="372"/>
      <c r="ZO5" s="372"/>
      <c r="ZP5" s="372"/>
      <c r="ZQ5" s="372"/>
      <c r="ZR5" s="372"/>
      <c r="ZS5" s="372"/>
      <c r="ZT5" s="372"/>
      <c r="ZU5" s="372"/>
      <c r="ZV5" s="372"/>
      <c r="ZW5" s="372"/>
      <c r="ZX5" s="372"/>
      <c r="ZY5" s="372"/>
      <c r="ZZ5" s="372"/>
      <c r="AAA5" s="372"/>
      <c r="AAB5" s="372"/>
      <c r="AAC5" s="372"/>
      <c r="AAD5" s="372"/>
      <c r="AAE5" s="372"/>
      <c r="AAF5" s="372"/>
      <c r="AAG5" s="372"/>
      <c r="AAH5" s="372"/>
      <c r="AAI5" s="372"/>
      <c r="AAJ5" s="372"/>
      <c r="AAK5" s="372"/>
      <c r="AAL5" s="372"/>
      <c r="AAM5" s="372"/>
      <c r="AAN5" s="372"/>
      <c r="AAO5" s="372"/>
      <c r="AAP5" s="372"/>
      <c r="AAQ5" s="372"/>
      <c r="AAR5" s="372"/>
      <c r="AAS5" s="372"/>
      <c r="AAT5" s="372"/>
      <c r="AAU5" s="372"/>
      <c r="AAV5" s="372"/>
      <c r="AAW5" s="372"/>
      <c r="AAX5" s="372"/>
      <c r="AAY5" s="372"/>
      <c r="AAZ5" s="372"/>
      <c r="ABA5" s="372"/>
      <c r="ABB5" s="372"/>
      <c r="ABC5" s="372"/>
      <c r="ABD5" s="372"/>
      <c r="ABE5" s="372"/>
      <c r="ABF5" s="372"/>
      <c r="ABG5" s="372"/>
      <c r="ABH5" s="372"/>
      <c r="ABI5" s="372"/>
      <c r="ABJ5" s="372"/>
      <c r="ABK5" s="372"/>
      <c r="ABL5" s="372"/>
      <c r="ABM5" s="372"/>
      <c r="ABN5" s="372"/>
      <c r="ABO5" s="372"/>
      <c r="ABP5" s="372"/>
      <c r="ABQ5" s="372"/>
      <c r="ABR5" s="372"/>
      <c r="ABS5" s="372"/>
      <c r="ABT5" s="372"/>
      <c r="ABU5" s="372"/>
      <c r="ABV5" s="372"/>
      <c r="ABW5" s="372"/>
      <c r="ABX5" s="372"/>
      <c r="ABY5" s="372"/>
      <c r="ABZ5" s="372"/>
      <c r="ACA5" s="372"/>
      <c r="ACB5" s="372"/>
      <c r="ACC5" s="372"/>
      <c r="ACD5" s="372"/>
      <c r="ACE5" s="372"/>
      <c r="ACF5" s="372"/>
      <c r="ACG5" s="372"/>
      <c r="ACH5" s="372"/>
      <c r="ACI5" s="372"/>
      <c r="ACJ5" s="372"/>
      <c r="ACK5" s="372"/>
      <c r="ACL5" s="372"/>
      <c r="ACM5" s="372"/>
      <c r="ACN5" s="372"/>
      <c r="ACO5" s="372"/>
      <c r="ACP5" s="372"/>
      <c r="ACQ5" s="372"/>
      <c r="ACR5" s="372"/>
      <c r="ACS5" s="372"/>
      <c r="ACT5" s="372"/>
      <c r="ACU5" s="372"/>
      <c r="ACV5" s="372"/>
      <c r="ACW5" s="372"/>
      <c r="ACX5" s="372"/>
      <c r="ACY5" s="372"/>
      <c r="ACZ5" s="372"/>
      <c r="ADA5" s="372"/>
      <c r="ADB5" s="372"/>
      <c r="ADC5" s="372"/>
      <c r="ADD5" s="372"/>
      <c r="ADE5" s="372"/>
      <c r="ADF5" s="372"/>
      <c r="ADG5" s="372"/>
      <c r="ADH5" s="372"/>
      <c r="ADI5" s="372"/>
      <c r="ADJ5" s="372"/>
      <c r="ADK5" s="372"/>
      <c r="ADL5" s="372"/>
      <c r="ADM5" s="372"/>
      <c r="ADN5" s="372"/>
      <c r="ADO5" s="372"/>
      <c r="ADP5" s="372"/>
      <c r="ADQ5" s="372"/>
      <c r="ADR5" s="372"/>
      <c r="ADS5" s="372"/>
      <c r="ADT5" s="372"/>
      <c r="ADU5" s="372"/>
      <c r="ADV5" s="372"/>
      <c r="ADW5" s="372"/>
      <c r="ADX5" s="372"/>
      <c r="ADY5" s="372"/>
      <c r="ADZ5" s="372"/>
      <c r="AEA5" s="372"/>
      <c r="AEB5" s="372"/>
      <c r="AEC5" s="372"/>
      <c r="AED5" s="372"/>
      <c r="AEE5" s="372"/>
      <c r="AEF5" s="372"/>
      <c r="AEG5" s="372"/>
      <c r="AEH5" s="372"/>
      <c r="AEI5" s="372"/>
      <c r="AEJ5" s="372"/>
      <c r="AEK5" s="372"/>
      <c r="AEL5" s="372"/>
      <c r="AEM5" s="372"/>
      <c r="AEN5" s="372"/>
      <c r="AEO5" s="372"/>
      <c r="AEP5" s="372"/>
      <c r="AEQ5" s="372"/>
      <c r="AER5" s="372"/>
      <c r="AES5" s="372"/>
      <c r="AET5" s="372"/>
      <c r="AEU5" s="372"/>
      <c r="AEV5" s="372"/>
      <c r="AEW5" s="372"/>
      <c r="AEX5" s="372"/>
      <c r="AEY5" s="372"/>
      <c r="AEZ5" s="372"/>
      <c r="AFA5" s="372"/>
      <c r="AFB5" s="372"/>
      <c r="AFC5" s="372"/>
      <c r="AFD5" s="372"/>
      <c r="AFE5" s="372"/>
      <c r="AFF5" s="372"/>
      <c r="AFG5" s="372"/>
      <c r="AFH5" s="372"/>
      <c r="AFI5" s="372"/>
      <c r="AFJ5" s="372"/>
      <c r="AFK5" s="372"/>
      <c r="AFL5" s="372"/>
      <c r="AFM5" s="372"/>
      <c r="AFN5" s="372"/>
      <c r="AFO5" s="372"/>
      <c r="AFP5" s="372"/>
      <c r="AFQ5" s="372"/>
      <c r="AFR5" s="372"/>
      <c r="AFS5" s="372"/>
      <c r="AFT5" s="372"/>
      <c r="AFU5" s="372"/>
      <c r="AFV5" s="372"/>
      <c r="AFW5" s="372"/>
      <c r="AFX5" s="372"/>
      <c r="AFY5" s="372"/>
      <c r="AFZ5" s="372"/>
      <c r="AGA5" s="372"/>
      <c r="AGB5" s="372"/>
      <c r="AGC5" s="372"/>
      <c r="AGD5" s="372"/>
      <c r="AGE5" s="372"/>
      <c r="AGF5" s="372"/>
      <c r="AGG5" s="372"/>
      <c r="AGH5" s="372"/>
      <c r="AGI5" s="372"/>
      <c r="AGJ5" s="372"/>
      <c r="AGK5" s="372"/>
      <c r="AGL5" s="372"/>
      <c r="AGM5" s="372"/>
      <c r="AGN5" s="372"/>
      <c r="AGO5" s="372"/>
      <c r="AGP5" s="372"/>
      <c r="AGQ5" s="372"/>
      <c r="AGR5" s="372"/>
      <c r="AGS5" s="372"/>
      <c r="AGT5" s="372"/>
      <c r="AGU5" s="372"/>
      <c r="AGV5" s="372"/>
      <c r="AGW5" s="372"/>
      <c r="AGX5" s="372"/>
      <c r="AGY5" s="372"/>
      <c r="AGZ5" s="372"/>
      <c r="AHA5" s="372"/>
      <c r="AHB5" s="372"/>
      <c r="AHC5" s="372"/>
      <c r="AHD5" s="372"/>
      <c r="AHE5" s="372"/>
      <c r="AHF5" s="372"/>
      <c r="AHG5" s="372"/>
      <c r="AHH5" s="372"/>
      <c r="AHI5" s="372"/>
      <c r="AHJ5" s="372"/>
      <c r="AHK5" s="372"/>
      <c r="AHL5" s="372"/>
      <c r="AHM5" s="372"/>
      <c r="AHN5" s="372"/>
      <c r="AHO5" s="372"/>
      <c r="AHP5" s="372"/>
      <c r="AHQ5" s="372"/>
      <c r="AHR5" s="372"/>
      <c r="AHS5" s="372"/>
      <c r="AHT5" s="372"/>
      <c r="AHU5" s="372"/>
      <c r="AHV5" s="372"/>
      <c r="AHW5" s="372"/>
      <c r="AHX5" s="372"/>
      <c r="AHY5" s="372"/>
      <c r="AHZ5" s="372"/>
      <c r="AIA5" s="372"/>
      <c r="AIB5" s="372"/>
      <c r="AIC5" s="372"/>
      <c r="AID5" s="372"/>
      <c r="AIE5" s="372"/>
      <c r="AIF5" s="372"/>
      <c r="AIG5" s="372"/>
      <c r="AIH5" s="372"/>
      <c r="AII5" s="372"/>
      <c r="AIJ5" s="372"/>
      <c r="AIK5" s="372"/>
      <c r="AIL5" s="372"/>
      <c r="AIM5" s="372"/>
      <c r="AIN5" s="372"/>
      <c r="AIO5" s="372"/>
      <c r="AIP5" s="372"/>
      <c r="AIQ5" s="372"/>
      <c r="AIR5" s="372"/>
      <c r="AIS5" s="372"/>
      <c r="AIT5" s="372"/>
      <c r="AIU5" s="372"/>
      <c r="AIV5" s="372"/>
      <c r="AIW5" s="372"/>
      <c r="AIX5" s="372"/>
      <c r="AIY5" s="372"/>
      <c r="AIZ5" s="372"/>
      <c r="AJA5" s="372"/>
      <c r="AJB5" s="372"/>
      <c r="AJC5" s="372"/>
      <c r="AJD5" s="372"/>
      <c r="AJE5" s="372"/>
      <c r="AJF5" s="372"/>
      <c r="AJG5" s="372"/>
      <c r="AJH5" s="372"/>
      <c r="AJI5" s="372"/>
      <c r="AJJ5" s="372"/>
      <c r="AJK5" s="372"/>
      <c r="AJL5" s="372"/>
      <c r="AJM5" s="372"/>
      <c r="AJN5" s="372"/>
      <c r="AJO5" s="372"/>
      <c r="AJP5" s="372"/>
      <c r="AJQ5" s="372"/>
      <c r="AJR5" s="372"/>
      <c r="AJS5" s="372"/>
      <c r="AJT5" s="372"/>
      <c r="AJU5" s="372"/>
      <c r="AJV5" s="372"/>
      <c r="AJW5" s="372"/>
      <c r="AJX5" s="372"/>
      <c r="AJY5" s="372"/>
      <c r="AJZ5" s="372"/>
      <c r="AKA5" s="372"/>
      <c r="AKB5" s="372"/>
      <c r="AKC5" s="372"/>
      <c r="AKD5" s="372"/>
      <c r="AKE5" s="372"/>
      <c r="AKF5" s="372"/>
      <c r="AKG5" s="372"/>
      <c r="AKH5" s="372"/>
      <c r="AKI5" s="372"/>
      <c r="AKJ5" s="372"/>
      <c r="AKK5" s="372"/>
      <c r="AKL5" s="372"/>
      <c r="AKM5" s="372"/>
      <c r="AKN5" s="372"/>
      <c r="AKO5" s="372"/>
      <c r="AKP5" s="372"/>
      <c r="AKQ5" s="372"/>
      <c r="AKR5" s="372"/>
      <c r="AKS5" s="372"/>
      <c r="AKT5" s="372"/>
      <c r="AKU5" s="372"/>
      <c r="AKV5" s="372"/>
      <c r="AKW5" s="372"/>
      <c r="AKX5" s="372"/>
      <c r="AKY5" s="372"/>
      <c r="AKZ5" s="372"/>
      <c r="ALA5" s="372"/>
      <c r="ALB5" s="372"/>
      <c r="ALC5" s="372"/>
      <c r="ALD5" s="372"/>
      <c r="ALE5" s="372"/>
      <c r="ALF5" s="372"/>
      <c r="ALG5" s="372"/>
      <c r="ALH5" s="372"/>
      <c r="ALI5" s="372"/>
      <c r="ALJ5" s="372"/>
      <c r="ALK5" s="372"/>
      <c r="ALL5" s="372"/>
      <c r="ALM5" s="372"/>
      <c r="ALN5" s="372"/>
      <c r="ALO5" s="372"/>
      <c r="ALP5" s="372"/>
      <c r="ALQ5" s="372"/>
      <c r="ALR5" s="372"/>
      <c r="ALS5" s="372"/>
      <c r="ALT5" s="372"/>
      <c r="ALU5" s="372"/>
      <c r="ALV5" s="372"/>
      <c r="ALW5" s="372"/>
      <c r="ALX5" s="372"/>
      <c r="ALY5" s="372"/>
      <c r="ALZ5" s="372"/>
      <c r="AMA5" s="372"/>
      <c r="AMB5" s="372"/>
      <c r="AMC5" s="372"/>
      <c r="AMD5" s="372"/>
      <c r="AME5" s="372"/>
      <c r="AMF5" s="372"/>
      <c r="AMG5" s="372"/>
      <c r="AMH5" s="372"/>
      <c r="AMI5" s="372"/>
      <c r="AMJ5" s="372"/>
      <c r="AMK5" s="372"/>
      <c r="AML5" s="372"/>
      <c r="AMM5" s="372"/>
      <c r="AMN5" s="372"/>
      <c r="AMO5" s="372"/>
      <c r="AMP5" s="372"/>
      <c r="AMQ5" s="372"/>
      <c r="AMR5" s="372"/>
      <c r="AMS5" s="372"/>
      <c r="AMT5" s="372"/>
      <c r="AMU5" s="372"/>
      <c r="AMV5" s="372"/>
      <c r="AMW5" s="372"/>
      <c r="AMX5" s="372"/>
      <c r="AMY5" s="372"/>
      <c r="AMZ5" s="372"/>
      <c r="ANA5" s="372"/>
      <c r="ANB5" s="372"/>
      <c r="ANC5" s="372"/>
      <c r="AND5" s="372"/>
      <c r="ANE5" s="372"/>
      <c r="ANF5" s="372"/>
      <c r="ANG5" s="372"/>
      <c r="ANH5" s="372"/>
      <c r="ANI5" s="372"/>
      <c r="ANJ5" s="372"/>
      <c r="ANK5" s="372"/>
      <c r="ANL5" s="372"/>
      <c r="ANM5" s="372"/>
      <c r="ANN5" s="372"/>
      <c r="ANO5" s="372"/>
      <c r="ANP5" s="372"/>
      <c r="ANQ5" s="372"/>
      <c r="ANR5" s="372"/>
      <c r="ANS5" s="372"/>
      <c r="ANT5" s="372"/>
      <c r="ANU5" s="372"/>
      <c r="ANV5" s="372"/>
      <c r="ANW5" s="372"/>
      <c r="ANX5" s="372"/>
      <c r="ANY5" s="372"/>
      <c r="ANZ5" s="372"/>
      <c r="AOA5" s="372"/>
      <c r="AOB5" s="372"/>
      <c r="AOC5" s="372"/>
      <c r="AOD5" s="372"/>
      <c r="AOE5" s="372"/>
      <c r="AOF5" s="372"/>
      <c r="AOG5" s="372"/>
      <c r="AOH5" s="372"/>
      <c r="AOI5" s="372"/>
      <c r="AOJ5" s="372"/>
      <c r="AOK5" s="372"/>
      <c r="AOL5" s="372"/>
      <c r="AOM5" s="372"/>
      <c r="AON5" s="372"/>
      <c r="AOO5" s="372"/>
      <c r="AOP5" s="372"/>
      <c r="AOQ5" s="372"/>
      <c r="AOR5" s="372"/>
      <c r="AOS5" s="372"/>
      <c r="AOT5" s="372"/>
      <c r="AOU5" s="372"/>
      <c r="AOV5" s="372"/>
      <c r="AOW5" s="372"/>
      <c r="AOX5" s="372"/>
      <c r="AOY5" s="372"/>
      <c r="AOZ5" s="372"/>
      <c r="APA5" s="372"/>
      <c r="APB5" s="372"/>
      <c r="APC5" s="372"/>
      <c r="APD5" s="372"/>
      <c r="APE5" s="372"/>
      <c r="APF5" s="372"/>
      <c r="APG5" s="372"/>
      <c r="APH5" s="372"/>
      <c r="API5" s="372"/>
      <c r="APJ5" s="372"/>
      <c r="APK5" s="372"/>
      <c r="APL5" s="372"/>
      <c r="APM5" s="372"/>
      <c r="APN5" s="372"/>
      <c r="APO5" s="372"/>
      <c r="APP5" s="372"/>
      <c r="APQ5" s="372"/>
      <c r="APR5" s="372"/>
      <c r="APS5" s="372"/>
      <c r="APT5" s="372"/>
      <c r="APU5" s="372"/>
      <c r="APV5" s="372"/>
      <c r="APW5" s="372"/>
      <c r="APX5" s="372"/>
      <c r="APY5" s="372"/>
      <c r="APZ5" s="372"/>
      <c r="AQA5" s="372"/>
      <c r="AQB5" s="372"/>
      <c r="AQC5" s="372"/>
      <c r="AQD5" s="372"/>
      <c r="AQE5" s="372"/>
      <c r="AQF5" s="372"/>
      <c r="AQG5" s="372"/>
      <c r="AQH5" s="372"/>
      <c r="AQI5" s="372"/>
      <c r="AQJ5" s="372"/>
      <c r="AQK5" s="372"/>
      <c r="AQL5" s="372"/>
      <c r="AQM5" s="372"/>
      <c r="AQN5" s="372"/>
      <c r="AQO5" s="372"/>
      <c r="AQP5" s="372"/>
      <c r="AQQ5" s="372"/>
      <c r="AQR5" s="372"/>
      <c r="AQS5" s="372"/>
      <c r="AQT5" s="372"/>
      <c r="AQU5" s="372"/>
      <c r="AQV5" s="372"/>
      <c r="AQW5" s="372"/>
      <c r="AQX5" s="372"/>
      <c r="AQY5" s="372"/>
      <c r="AQZ5" s="372"/>
      <c r="ARA5" s="372"/>
      <c r="ARB5" s="372"/>
      <c r="ARC5" s="372"/>
      <c r="ARD5" s="372"/>
      <c r="ARE5" s="372"/>
      <c r="ARF5" s="372"/>
      <c r="ARG5" s="372"/>
      <c r="ARH5" s="372"/>
      <c r="ARI5" s="372"/>
      <c r="ARJ5" s="372"/>
      <c r="ARK5" s="372"/>
      <c r="ARL5" s="372"/>
      <c r="ARM5" s="372"/>
      <c r="ARN5" s="372"/>
      <c r="ARO5" s="372"/>
      <c r="ARP5" s="372"/>
      <c r="ARQ5" s="372"/>
      <c r="ARR5" s="372"/>
      <c r="ARS5" s="372"/>
      <c r="ART5" s="372"/>
      <c r="ARU5" s="372"/>
      <c r="ARV5" s="372"/>
      <c r="ARW5" s="372"/>
      <c r="ARX5" s="372"/>
      <c r="ARY5" s="372"/>
      <c r="ARZ5" s="372"/>
      <c r="ASA5" s="372"/>
      <c r="ASB5" s="372"/>
      <c r="ASC5" s="372"/>
      <c r="ASD5" s="372"/>
      <c r="ASE5" s="372"/>
      <c r="ASF5" s="372"/>
      <c r="ASG5" s="372"/>
      <c r="ASH5" s="372"/>
      <c r="ASI5" s="372"/>
      <c r="ASJ5" s="372"/>
      <c r="ASK5" s="372"/>
      <c r="ASL5" s="372"/>
      <c r="ASM5" s="372"/>
      <c r="ASN5" s="372"/>
      <c r="ASO5" s="372"/>
      <c r="ASP5" s="372"/>
      <c r="ASQ5" s="372"/>
      <c r="ASR5" s="372"/>
      <c r="ASS5" s="372"/>
      <c r="AST5" s="372"/>
      <c r="ASU5" s="372"/>
      <c r="ASV5" s="372"/>
      <c r="ASW5" s="372"/>
      <c r="ASX5" s="372"/>
      <c r="ASY5" s="372"/>
      <c r="ASZ5" s="372"/>
      <c r="ATA5" s="372"/>
      <c r="ATB5" s="372"/>
      <c r="ATC5" s="372"/>
      <c r="ATD5" s="372"/>
      <c r="ATE5" s="372"/>
      <c r="ATF5" s="372"/>
      <c r="ATG5" s="372"/>
      <c r="ATH5" s="372"/>
      <c r="ATI5" s="372"/>
      <c r="ATJ5" s="372"/>
      <c r="ATK5" s="372"/>
      <c r="ATL5" s="372"/>
      <c r="ATM5" s="372"/>
      <c r="ATN5" s="372"/>
      <c r="ATO5" s="372"/>
      <c r="ATP5" s="372"/>
      <c r="ATQ5" s="372"/>
      <c r="ATR5" s="372"/>
      <c r="ATS5" s="372"/>
      <c r="ATT5" s="372"/>
      <c r="ATU5" s="372"/>
      <c r="ATV5" s="372"/>
      <c r="ATW5" s="372"/>
      <c r="ATX5" s="372"/>
      <c r="ATY5" s="372"/>
      <c r="ATZ5" s="372"/>
      <c r="AUA5" s="372"/>
      <c r="AUB5" s="372"/>
      <c r="AUC5" s="372"/>
      <c r="AUD5" s="372"/>
      <c r="AUE5" s="372"/>
      <c r="AUF5" s="372"/>
      <c r="AUG5" s="372"/>
      <c r="AUH5" s="372"/>
      <c r="AUI5" s="372"/>
      <c r="AUJ5" s="372"/>
      <c r="AUK5" s="372"/>
      <c r="AUL5" s="372"/>
      <c r="AUM5" s="372"/>
      <c r="AUN5" s="372"/>
      <c r="AUO5" s="372"/>
      <c r="AUP5" s="372"/>
      <c r="AUQ5" s="372"/>
      <c r="AUR5" s="372"/>
      <c r="AUS5" s="372"/>
      <c r="AUT5" s="372"/>
      <c r="AUU5" s="372"/>
      <c r="AUV5" s="372"/>
      <c r="AUW5" s="372"/>
      <c r="AUX5" s="372"/>
      <c r="AUY5" s="372"/>
      <c r="AUZ5" s="372"/>
      <c r="AVA5" s="372"/>
      <c r="AVB5" s="372"/>
      <c r="AVC5" s="372"/>
      <c r="AVD5" s="372"/>
      <c r="AVE5" s="372"/>
      <c r="AVF5" s="372"/>
      <c r="AVG5" s="372"/>
      <c r="AVH5" s="372"/>
      <c r="AVI5" s="372"/>
      <c r="AVJ5" s="372"/>
      <c r="AVK5" s="372"/>
      <c r="AVL5" s="372"/>
      <c r="AVM5" s="372"/>
      <c r="AVN5" s="372"/>
      <c r="AVO5" s="372"/>
      <c r="AVP5" s="372"/>
      <c r="AVQ5" s="372"/>
      <c r="AVR5" s="372"/>
      <c r="AVS5" s="372"/>
      <c r="AVT5" s="372"/>
      <c r="AVU5" s="372"/>
      <c r="AVV5" s="372"/>
      <c r="AVW5" s="372"/>
      <c r="AVX5" s="372"/>
      <c r="AVY5" s="372"/>
      <c r="AVZ5" s="372"/>
      <c r="AWA5" s="372"/>
      <c r="AWB5" s="372"/>
      <c r="AWC5" s="372"/>
      <c r="AWD5" s="372"/>
      <c r="AWE5" s="372"/>
      <c r="AWF5" s="372"/>
      <c r="AWG5" s="372"/>
      <c r="AWH5" s="372"/>
      <c r="AWI5" s="372"/>
      <c r="AWJ5" s="372"/>
      <c r="AWK5" s="372"/>
      <c r="AWL5" s="372"/>
      <c r="AWM5" s="372"/>
      <c r="AWN5" s="372"/>
      <c r="AWO5" s="372"/>
      <c r="AWP5" s="372"/>
      <c r="AWQ5" s="372"/>
      <c r="AWR5" s="372"/>
      <c r="AWS5" s="372"/>
      <c r="AWT5" s="372"/>
      <c r="AWU5" s="372"/>
      <c r="AWV5" s="372"/>
      <c r="AWW5" s="372"/>
      <c r="AWX5" s="372"/>
      <c r="AWY5" s="372"/>
      <c r="AWZ5" s="372"/>
      <c r="AXA5" s="372"/>
      <c r="AXB5" s="372"/>
      <c r="AXC5" s="372"/>
      <c r="AXD5" s="372"/>
      <c r="AXE5" s="372"/>
      <c r="AXF5" s="372"/>
      <c r="AXG5" s="372"/>
      <c r="AXH5" s="372"/>
      <c r="AXI5" s="372"/>
      <c r="AXJ5" s="372"/>
      <c r="AXK5" s="372"/>
      <c r="AXL5" s="372"/>
      <c r="AXM5" s="372"/>
      <c r="AXN5" s="372"/>
      <c r="AXO5" s="372"/>
      <c r="AXP5" s="372"/>
      <c r="AXQ5" s="372"/>
      <c r="AXR5" s="372"/>
      <c r="AXS5" s="372"/>
      <c r="AXT5" s="372"/>
      <c r="AXU5" s="372"/>
      <c r="AXV5" s="372"/>
      <c r="AXW5" s="372"/>
      <c r="AXX5" s="372"/>
      <c r="AXY5" s="372"/>
      <c r="AXZ5" s="372"/>
      <c r="AYA5" s="372"/>
      <c r="AYB5" s="372"/>
      <c r="AYC5" s="372"/>
      <c r="AYD5" s="372"/>
      <c r="AYE5" s="372"/>
      <c r="AYF5" s="372"/>
      <c r="AYG5" s="372"/>
      <c r="AYH5" s="372"/>
      <c r="AYI5" s="372"/>
      <c r="AYJ5" s="372"/>
      <c r="AYK5" s="372"/>
      <c r="AYL5" s="372"/>
      <c r="AYM5" s="372"/>
      <c r="AYN5" s="372"/>
      <c r="AYO5" s="372"/>
      <c r="AYP5" s="372"/>
      <c r="AYQ5" s="372"/>
      <c r="AYR5" s="372"/>
      <c r="AYS5" s="372"/>
      <c r="AYT5" s="372"/>
      <c r="AYU5" s="372"/>
      <c r="AYV5" s="372"/>
      <c r="AYW5" s="372"/>
      <c r="AYX5" s="372"/>
      <c r="AYY5" s="372"/>
      <c r="AYZ5" s="372"/>
      <c r="AZA5" s="372"/>
      <c r="AZB5" s="372"/>
      <c r="AZC5" s="372"/>
      <c r="AZD5" s="372"/>
      <c r="AZE5" s="372"/>
      <c r="AZF5" s="372"/>
      <c r="AZG5" s="372"/>
      <c r="AZH5" s="372"/>
      <c r="AZI5" s="372"/>
      <c r="AZJ5" s="372"/>
      <c r="AZK5" s="372"/>
      <c r="AZL5" s="372"/>
      <c r="AZM5" s="372"/>
      <c r="AZN5" s="372"/>
      <c r="AZO5" s="372"/>
      <c r="AZP5" s="372"/>
      <c r="AZQ5" s="372"/>
      <c r="AZR5" s="372"/>
      <c r="AZS5" s="372"/>
      <c r="AZT5" s="372"/>
      <c r="AZU5" s="372"/>
      <c r="AZV5" s="372"/>
      <c r="AZW5" s="372"/>
      <c r="AZX5" s="372"/>
      <c r="AZY5" s="372"/>
      <c r="AZZ5" s="372"/>
      <c r="BAA5" s="372"/>
      <c r="BAB5" s="372"/>
      <c r="BAC5" s="372"/>
      <c r="BAD5" s="372"/>
      <c r="BAE5" s="372"/>
      <c r="BAF5" s="372"/>
      <c r="BAG5" s="372"/>
      <c r="BAH5" s="372"/>
      <c r="BAI5" s="372"/>
      <c r="BAJ5" s="372"/>
      <c r="BAK5" s="372"/>
      <c r="BAL5" s="372"/>
      <c r="BAM5" s="372"/>
      <c r="BAN5" s="372"/>
      <c r="BAO5" s="372"/>
      <c r="BAP5" s="372"/>
      <c r="BAQ5" s="372"/>
      <c r="BAR5" s="372"/>
      <c r="BAS5" s="372"/>
      <c r="BAT5" s="372"/>
      <c r="BAU5" s="372"/>
      <c r="BAV5" s="372"/>
      <c r="BAW5" s="372"/>
      <c r="BAX5" s="372"/>
      <c r="BAY5" s="372"/>
      <c r="BAZ5" s="372"/>
      <c r="BBA5" s="372"/>
      <c r="BBB5" s="372"/>
      <c r="BBC5" s="372"/>
      <c r="BBD5" s="372"/>
      <c r="BBE5" s="372"/>
      <c r="BBF5" s="372"/>
      <c r="BBG5" s="372"/>
      <c r="BBH5" s="372"/>
      <c r="BBI5" s="372"/>
      <c r="BBJ5" s="372"/>
      <c r="BBK5" s="372"/>
      <c r="BBL5" s="372"/>
      <c r="BBM5" s="372"/>
      <c r="BBN5" s="372"/>
      <c r="BBO5" s="372"/>
      <c r="BBP5" s="372"/>
      <c r="BBQ5" s="372"/>
      <c r="BBR5" s="372"/>
      <c r="BBS5" s="372"/>
      <c r="BBT5" s="372"/>
      <c r="BBU5" s="372"/>
      <c r="BBV5" s="372"/>
      <c r="BBW5" s="372"/>
      <c r="BBX5" s="372"/>
      <c r="BBY5" s="372"/>
      <c r="BBZ5" s="372"/>
      <c r="BCA5" s="372"/>
      <c r="BCB5" s="372"/>
      <c r="BCC5" s="372"/>
      <c r="BCD5" s="372"/>
      <c r="BCE5" s="372"/>
      <c r="BCF5" s="372"/>
      <c r="BCG5" s="372"/>
      <c r="BCH5" s="372"/>
      <c r="BCI5" s="372"/>
      <c r="BCJ5" s="372"/>
      <c r="BCK5" s="372"/>
      <c r="BCL5" s="372"/>
      <c r="BCM5" s="372"/>
      <c r="BCN5" s="372"/>
      <c r="BCO5" s="372"/>
      <c r="BCP5" s="372"/>
      <c r="BCQ5" s="372"/>
      <c r="BCR5" s="372"/>
      <c r="BCS5" s="372"/>
      <c r="BCT5" s="372"/>
      <c r="BCU5" s="372"/>
      <c r="BCV5" s="372"/>
      <c r="BCW5" s="372"/>
      <c r="BCX5" s="372"/>
      <c r="BCY5" s="372"/>
      <c r="BCZ5" s="372"/>
      <c r="BDA5" s="372"/>
      <c r="BDB5" s="372"/>
      <c r="BDC5" s="372"/>
      <c r="BDD5" s="372"/>
      <c r="BDE5" s="372"/>
      <c r="BDF5" s="372"/>
      <c r="BDG5" s="372"/>
      <c r="BDH5" s="372"/>
      <c r="BDI5" s="372"/>
      <c r="BDJ5" s="372"/>
      <c r="BDK5" s="372"/>
      <c r="BDL5" s="372"/>
      <c r="BDM5" s="372"/>
      <c r="BDN5" s="372"/>
      <c r="BDO5" s="372"/>
      <c r="BDP5" s="372"/>
      <c r="BDQ5" s="372"/>
      <c r="BDR5" s="372"/>
      <c r="BDS5" s="372"/>
      <c r="BDT5" s="372"/>
      <c r="BDU5" s="372"/>
      <c r="BDV5" s="372"/>
      <c r="BDW5" s="372"/>
      <c r="BDX5" s="372"/>
      <c r="BDY5" s="372"/>
      <c r="BDZ5" s="372"/>
      <c r="BEA5" s="372"/>
      <c r="BEB5" s="372"/>
      <c r="BEC5" s="372"/>
      <c r="BED5" s="372"/>
      <c r="BEE5" s="372"/>
      <c r="BEF5" s="372"/>
      <c r="BEG5" s="372"/>
      <c r="BEH5" s="372"/>
      <c r="BEI5" s="372"/>
      <c r="BEJ5" s="372"/>
      <c r="BEK5" s="372"/>
      <c r="BEL5" s="372"/>
      <c r="BEM5" s="372"/>
      <c r="BEN5" s="372"/>
      <c r="BEO5" s="372"/>
      <c r="BEP5" s="372"/>
      <c r="BEQ5" s="372"/>
      <c r="BER5" s="372"/>
      <c r="BES5" s="372"/>
      <c r="BET5" s="372"/>
      <c r="BEU5" s="372"/>
      <c r="BEV5" s="372"/>
      <c r="BEW5" s="372"/>
      <c r="BEX5" s="372"/>
      <c r="BEY5" s="372"/>
      <c r="BEZ5" s="372"/>
      <c r="BFA5" s="372"/>
      <c r="BFB5" s="372"/>
      <c r="BFC5" s="372"/>
      <c r="BFD5" s="372"/>
      <c r="BFE5" s="372"/>
      <c r="BFF5" s="372"/>
      <c r="BFG5" s="372"/>
      <c r="BFH5" s="372"/>
      <c r="BFI5" s="372"/>
      <c r="BFJ5" s="372"/>
      <c r="BFK5" s="372"/>
      <c r="BFL5" s="372"/>
      <c r="BFM5" s="372"/>
      <c r="BFN5" s="372"/>
      <c r="BFO5" s="372"/>
      <c r="BFP5" s="372"/>
      <c r="BFQ5" s="372"/>
      <c r="BFR5" s="372"/>
      <c r="BFS5" s="372"/>
      <c r="BFT5" s="372"/>
      <c r="BFU5" s="372"/>
      <c r="BFV5" s="372"/>
      <c r="BFW5" s="372"/>
      <c r="BFX5" s="372"/>
      <c r="BFY5" s="372"/>
      <c r="BFZ5" s="372"/>
      <c r="BGA5" s="372"/>
      <c r="BGB5" s="372"/>
      <c r="BGC5" s="372"/>
      <c r="BGD5" s="372"/>
      <c r="BGE5" s="372"/>
      <c r="BGF5" s="372"/>
      <c r="BGG5" s="372"/>
      <c r="BGH5" s="372"/>
      <c r="BGI5" s="372"/>
      <c r="BGJ5" s="372"/>
      <c r="BGK5" s="372"/>
      <c r="BGL5" s="372"/>
      <c r="BGM5" s="372"/>
      <c r="BGN5" s="372"/>
      <c r="BGO5" s="372"/>
      <c r="BGP5" s="372"/>
      <c r="BGQ5" s="372"/>
      <c r="BGR5" s="372"/>
      <c r="BGS5" s="372"/>
      <c r="BGT5" s="372"/>
      <c r="BGU5" s="372"/>
      <c r="BGV5" s="372"/>
      <c r="BGW5" s="372"/>
      <c r="BGX5" s="372"/>
      <c r="BGY5" s="372"/>
      <c r="BGZ5" s="372"/>
      <c r="BHA5" s="372"/>
      <c r="BHB5" s="372"/>
      <c r="BHC5" s="372"/>
      <c r="BHD5" s="372"/>
      <c r="BHE5" s="372"/>
      <c r="BHF5" s="372"/>
      <c r="BHG5" s="372"/>
      <c r="BHH5" s="372"/>
      <c r="BHI5" s="372"/>
      <c r="BHJ5" s="372"/>
      <c r="BHK5" s="372"/>
      <c r="BHL5" s="372"/>
      <c r="BHM5" s="372"/>
      <c r="BHN5" s="372"/>
      <c r="BHO5" s="372"/>
      <c r="BHP5" s="372"/>
      <c r="BHQ5" s="372"/>
      <c r="BHR5" s="372"/>
      <c r="BHS5" s="372"/>
      <c r="BHT5" s="372"/>
      <c r="BHU5" s="372"/>
      <c r="BHV5" s="372"/>
      <c r="BHW5" s="372"/>
      <c r="BHX5" s="372"/>
      <c r="BHY5" s="372"/>
      <c r="BHZ5" s="372"/>
      <c r="BIA5" s="372"/>
      <c r="BIB5" s="372"/>
      <c r="BIC5" s="372"/>
      <c r="BID5" s="372"/>
      <c r="BIE5" s="372"/>
      <c r="BIF5" s="372"/>
      <c r="BIG5" s="372"/>
      <c r="BIH5" s="372"/>
      <c r="BII5" s="372"/>
      <c r="BIJ5" s="372"/>
      <c r="BIK5" s="372"/>
      <c r="BIL5" s="372"/>
      <c r="BIM5" s="372"/>
      <c r="BIN5" s="372"/>
      <c r="BIO5" s="372"/>
      <c r="BIP5" s="372"/>
      <c r="BIQ5" s="372"/>
      <c r="BIR5" s="372"/>
      <c r="BIS5" s="372"/>
      <c r="BIT5" s="372"/>
      <c r="BIU5" s="372"/>
      <c r="BIV5" s="372"/>
      <c r="BIW5" s="372"/>
      <c r="BIX5" s="372"/>
      <c r="BIY5" s="372"/>
      <c r="BIZ5" s="372"/>
      <c r="BJA5" s="372"/>
      <c r="BJB5" s="372"/>
      <c r="BJC5" s="372"/>
      <c r="BJD5" s="372"/>
      <c r="BJE5" s="372"/>
      <c r="BJF5" s="372"/>
      <c r="BJG5" s="372"/>
      <c r="BJH5" s="372"/>
      <c r="BJI5" s="372"/>
      <c r="BJJ5" s="372"/>
      <c r="BJK5" s="372"/>
      <c r="BJL5" s="372"/>
      <c r="BJM5" s="372"/>
      <c r="BJN5" s="372"/>
      <c r="BJO5" s="372"/>
      <c r="BJP5" s="372"/>
      <c r="BJQ5" s="372"/>
      <c r="BJR5" s="372"/>
      <c r="BJS5" s="372"/>
      <c r="BJT5" s="372"/>
      <c r="BJU5" s="372"/>
      <c r="BJV5" s="372"/>
      <c r="BJW5" s="372"/>
      <c r="BJX5" s="372"/>
      <c r="BJY5" s="372"/>
      <c r="BJZ5" s="372"/>
      <c r="BKA5" s="372"/>
      <c r="BKB5" s="372"/>
      <c r="BKC5" s="372"/>
      <c r="BKD5" s="372"/>
      <c r="BKE5" s="372"/>
      <c r="BKF5" s="372"/>
      <c r="BKG5" s="372"/>
      <c r="BKH5" s="372"/>
      <c r="BKI5" s="372"/>
      <c r="BKJ5" s="372"/>
      <c r="BKK5" s="372"/>
      <c r="BKL5" s="372"/>
      <c r="BKM5" s="372"/>
      <c r="BKN5" s="372"/>
      <c r="BKO5" s="372"/>
      <c r="BKP5" s="372"/>
      <c r="BKQ5" s="372"/>
      <c r="BKR5" s="372"/>
      <c r="BKS5" s="372"/>
      <c r="BKT5" s="372"/>
      <c r="BKU5" s="372"/>
      <c r="BKV5" s="372"/>
      <c r="BKW5" s="372"/>
      <c r="BKX5" s="372"/>
      <c r="BKY5" s="372"/>
      <c r="BKZ5" s="372"/>
      <c r="BLA5" s="372"/>
      <c r="BLB5" s="372"/>
      <c r="BLC5" s="372"/>
      <c r="BLD5" s="372"/>
      <c r="BLE5" s="372"/>
      <c r="BLF5" s="372"/>
      <c r="BLG5" s="372"/>
      <c r="BLH5" s="372"/>
      <c r="BLI5" s="372"/>
      <c r="BLJ5" s="372"/>
      <c r="BLK5" s="372"/>
      <c r="BLL5" s="372"/>
      <c r="BLM5" s="372"/>
      <c r="BLN5" s="372"/>
      <c r="BLO5" s="372"/>
      <c r="BLP5" s="372"/>
      <c r="BLQ5" s="372"/>
      <c r="BLR5" s="372"/>
      <c r="BLS5" s="372"/>
      <c r="BLT5" s="372"/>
      <c r="BLU5" s="372"/>
      <c r="BLV5" s="372"/>
      <c r="BLW5" s="372"/>
      <c r="BLX5" s="372"/>
      <c r="BLY5" s="372"/>
      <c r="BLZ5" s="372"/>
      <c r="BMA5" s="372"/>
      <c r="BMB5" s="372"/>
      <c r="BMC5" s="372"/>
      <c r="BMD5" s="372"/>
      <c r="BME5" s="372"/>
      <c r="BMF5" s="372"/>
      <c r="BMG5" s="372"/>
      <c r="BMH5" s="372"/>
      <c r="BMI5" s="372"/>
      <c r="BMJ5" s="372"/>
      <c r="BMK5" s="372"/>
      <c r="BML5" s="372"/>
      <c r="BMM5" s="372"/>
      <c r="BMN5" s="372"/>
      <c r="BMO5" s="372"/>
      <c r="BMP5" s="372"/>
      <c r="BMQ5" s="372"/>
      <c r="BMR5" s="372"/>
      <c r="BMS5" s="372"/>
      <c r="BMT5" s="372"/>
      <c r="BMU5" s="372"/>
      <c r="BMV5" s="372"/>
      <c r="BMW5" s="372"/>
      <c r="BMX5" s="372"/>
      <c r="BMY5" s="372"/>
      <c r="BMZ5" s="372"/>
      <c r="BNA5" s="372"/>
      <c r="BNB5" s="372"/>
      <c r="BNC5" s="372"/>
      <c r="BND5" s="372"/>
      <c r="BNE5" s="372"/>
      <c r="BNF5" s="372"/>
      <c r="BNG5" s="372"/>
      <c r="BNH5" s="372"/>
      <c r="BNI5" s="372"/>
      <c r="BNJ5" s="372"/>
      <c r="BNK5" s="372"/>
      <c r="BNL5" s="372"/>
      <c r="BNM5" s="372"/>
      <c r="BNN5" s="372"/>
      <c r="BNO5" s="372"/>
      <c r="BNP5" s="372"/>
      <c r="BNQ5" s="372"/>
      <c r="BNR5" s="372"/>
      <c r="BNS5" s="372"/>
      <c r="BNT5" s="372"/>
      <c r="BNU5" s="372"/>
      <c r="BNV5" s="372"/>
      <c r="BNW5" s="372"/>
      <c r="BNX5" s="372"/>
      <c r="BNY5" s="372"/>
      <c r="BNZ5" s="372"/>
      <c r="BOA5" s="372"/>
      <c r="BOB5" s="372"/>
      <c r="BOC5" s="372"/>
      <c r="BOD5" s="372"/>
      <c r="BOE5" s="372"/>
      <c r="BOF5" s="372"/>
      <c r="BOG5" s="372"/>
      <c r="BOH5" s="372"/>
      <c r="BOI5" s="372"/>
      <c r="BOJ5" s="372"/>
      <c r="BOK5" s="372"/>
      <c r="BOL5" s="372"/>
      <c r="BOM5" s="372"/>
      <c r="BON5" s="372"/>
      <c r="BOO5" s="372"/>
      <c r="BOP5" s="372"/>
      <c r="BOQ5" s="372"/>
      <c r="BOR5" s="372"/>
      <c r="BOS5" s="372"/>
      <c r="BOT5" s="372"/>
      <c r="BOU5" s="372"/>
      <c r="BOV5" s="372"/>
      <c r="BOW5" s="372"/>
      <c r="BOX5" s="372"/>
      <c r="BOY5" s="372"/>
      <c r="BOZ5" s="372"/>
      <c r="BPA5" s="372"/>
      <c r="BPB5" s="372"/>
      <c r="BPC5" s="372"/>
      <c r="BPD5" s="372"/>
      <c r="BPE5" s="372"/>
      <c r="BPF5" s="372"/>
      <c r="BPG5" s="372"/>
      <c r="BPH5" s="372"/>
      <c r="BPI5" s="372"/>
      <c r="BPJ5" s="372"/>
      <c r="BPK5" s="372"/>
      <c r="BPL5" s="372"/>
      <c r="BPM5" s="372"/>
      <c r="BPN5" s="372"/>
      <c r="BPO5" s="372"/>
      <c r="BPP5" s="372"/>
      <c r="BPQ5" s="372"/>
      <c r="BPR5" s="372"/>
      <c r="BPS5" s="372"/>
      <c r="BPT5" s="372"/>
      <c r="BPU5" s="372"/>
      <c r="BPV5" s="372"/>
      <c r="BPW5" s="372"/>
      <c r="BPX5" s="372"/>
      <c r="BPY5" s="372"/>
      <c r="BPZ5" s="372"/>
      <c r="BQA5" s="372"/>
      <c r="BQB5" s="372"/>
      <c r="BQC5" s="372"/>
      <c r="BQD5" s="372"/>
      <c r="BQE5" s="372"/>
      <c r="BQF5" s="372"/>
      <c r="BQG5" s="372"/>
      <c r="BQH5" s="372"/>
      <c r="BQI5" s="372"/>
      <c r="BQJ5" s="372"/>
      <c r="BQK5" s="372"/>
      <c r="BQL5" s="372"/>
      <c r="BQM5" s="372"/>
      <c r="BQN5" s="372"/>
      <c r="BQO5" s="372"/>
      <c r="BQP5" s="372"/>
      <c r="BQQ5" s="372"/>
      <c r="BQR5" s="372"/>
      <c r="BQS5" s="372"/>
      <c r="BQT5" s="372"/>
      <c r="BQU5" s="372"/>
      <c r="BQV5" s="372"/>
      <c r="BQW5" s="372"/>
      <c r="BQX5" s="372"/>
      <c r="BQY5" s="372"/>
      <c r="BQZ5" s="372"/>
      <c r="BRA5" s="372"/>
      <c r="BRB5" s="372"/>
      <c r="BRC5" s="372"/>
      <c r="BRD5" s="372"/>
      <c r="BRE5" s="372"/>
      <c r="BRF5" s="372"/>
      <c r="BRG5" s="372"/>
      <c r="BRH5" s="372"/>
      <c r="BRI5" s="372"/>
      <c r="BRJ5" s="372"/>
      <c r="BRK5" s="372"/>
      <c r="BRL5" s="372"/>
      <c r="BRM5" s="372"/>
      <c r="BRN5" s="372"/>
      <c r="BRO5" s="372"/>
      <c r="BRP5" s="372"/>
      <c r="BRQ5" s="372"/>
      <c r="BRR5" s="372"/>
      <c r="BRS5" s="372"/>
      <c r="BRT5" s="372"/>
      <c r="BRU5" s="372"/>
      <c r="BRV5" s="372"/>
      <c r="BRW5" s="372"/>
      <c r="BRX5" s="372"/>
      <c r="BRY5" s="372"/>
      <c r="BRZ5" s="372"/>
      <c r="BSA5" s="372"/>
      <c r="BSB5" s="372"/>
      <c r="BSC5" s="372"/>
      <c r="BSD5" s="372"/>
      <c r="BSE5" s="372"/>
      <c r="BSF5" s="372"/>
      <c r="BSG5" s="372"/>
      <c r="BSH5" s="372"/>
      <c r="BSI5" s="372"/>
      <c r="BSJ5" s="372"/>
      <c r="BSK5" s="372"/>
      <c r="BSL5" s="372"/>
      <c r="BSM5" s="372"/>
      <c r="BSN5" s="372"/>
      <c r="BSO5" s="372"/>
      <c r="BSP5" s="372"/>
      <c r="BSQ5" s="372"/>
      <c r="BSR5" s="372"/>
      <c r="BSS5" s="372"/>
      <c r="BST5" s="372"/>
      <c r="BSU5" s="372"/>
      <c r="BSV5" s="372"/>
      <c r="BSW5" s="372"/>
      <c r="BSX5" s="372"/>
      <c r="BSY5" s="372"/>
      <c r="BSZ5" s="372"/>
      <c r="BTA5" s="372"/>
      <c r="BTB5" s="372"/>
      <c r="BTC5" s="372"/>
      <c r="BTD5" s="372"/>
      <c r="BTE5" s="372"/>
      <c r="BTF5" s="372"/>
      <c r="BTG5" s="372"/>
      <c r="BTH5" s="372"/>
      <c r="BTI5" s="372"/>
      <c r="BTJ5" s="372"/>
      <c r="BTK5" s="372"/>
      <c r="BTL5" s="372"/>
      <c r="BTM5" s="372"/>
      <c r="BTN5" s="372"/>
      <c r="BTO5" s="372"/>
      <c r="BTP5" s="372"/>
      <c r="BTQ5" s="372"/>
      <c r="BTR5" s="372"/>
      <c r="BTS5" s="372"/>
      <c r="BTT5" s="372"/>
      <c r="BTU5" s="372"/>
      <c r="BTV5" s="372"/>
      <c r="BTW5" s="372"/>
      <c r="BTX5" s="372"/>
      <c r="BTY5" s="372"/>
      <c r="BTZ5" s="372"/>
      <c r="BUA5" s="372"/>
      <c r="BUB5" s="372"/>
      <c r="BUC5" s="372"/>
      <c r="BUD5" s="372"/>
      <c r="BUE5" s="372"/>
      <c r="BUF5" s="372"/>
      <c r="BUG5" s="372"/>
      <c r="BUH5" s="372"/>
      <c r="BUI5" s="372"/>
      <c r="BUJ5" s="372"/>
      <c r="BUK5" s="372"/>
      <c r="BUL5" s="372"/>
      <c r="BUM5" s="372"/>
      <c r="BUN5" s="372"/>
      <c r="BUO5" s="372"/>
      <c r="BUP5" s="372"/>
      <c r="BUQ5" s="372"/>
      <c r="BUR5" s="372"/>
      <c r="BUS5" s="372"/>
      <c r="BUT5" s="372"/>
      <c r="BUU5" s="372"/>
      <c r="BUV5" s="372"/>
      <c r="BUW5" s="372"/>
      <c r="BUX5" s="372"/>
      <c r="BUY5" s="372"/>
      <c r="BUZ5" s="372"/>
      <c r="BVA5" s="372"/>
      <c r="BVB5" s="372"/>
      <c r="BVC5" s="372"/>
      <c r="BVD5" s="372"/>
      <c r="BVE5" s="372"/>
      <c r="BVF5" s="372"/>
      <c r="BVG5" s="372"/>
      <c r="BVH5" s="372"/>
      <c r="BVI5" s="372"/>
      <c r="BVJ5" s="372"/>
      <c r="BVK5" s="372"/>
      <c r="BVL5" s="372"/>
      <c r="BVM5" s="372"/>
      <c r="BVN5" s="372"/>
      <c r="BVO5" s="372"/>
      <c r="BVP5" s="372"/>
      <c r="BVQ5" s="372"/>
      <c r="BVR5" s="372"/>
      <c r="BVS5" s="372"/>
      <c r="BVT5" s="372"/>
      <c r="BVU5" s="372"/>
      <c r="BVV5" s="372"/>
      <c r="BVW5" s="372"/>
      <c r="BVX5" s="372"/>
      <c r="BVY5" s="372"/>
      <c r="BVZ5" s="372"/>
      <c r="BWA5" s="372"/>
      <c r="BWB5" s="372"/>
      <c r="BWC5" s="372"/>
      <c r="BWD5" s="372"/>
      <c r="BWE5" s="372"/>
      <c r="BWF5" s="372"/>
      <c r="BWG5" s="372"/>
      <c r="BWH5" s="372"/>
      <c r="BWI5" s="372"/>
      <c r="BWJ5" s="372"/>
      <c r="BWK5" s="372"/>
      <c r="BWL5" s="372"/>
      <c r="BWM5" s="372"/>
      <c r="BWN5" s="372"/>
      <c r="BWO5" s="372"/>
      <c r="BWP5" s="372"/>
      <c r="BWQ5" s="372"/>
      <c r="BWR5" s="372"/>
      <c r="BWS5" s="372"/>
      <c r="BWT5" s="372"/>
      <c r="BWU5" s="372"/>
      <c r="BWV5" s="372"/>
      <c r="BWW5" s="372"/>
      <c r="BWX5" s="372"/>
      <c r="BWY5" s="372"/>
      <c r="BWZ5" s="372"/>
      <c r="BXA5" s="372"/>
      <c r="BXB5" s="372"/>
      <c r="BXC5" s="372"/>
      <c r="BXD5" s="372"/>
      <c r="BXE5" s="372"/>
      <c r="BXF5" s="372"/>
      <c r="BXG5" s="372"/>
      <c r="BXH5" s="372"/>
      <c r="BXI5" s="372"/>
      <c r="BXJ5" s="372"/>
      <c r="BXK5" s="372"/>
      <c r="BXL5" s="372"/>
      <c r="BXM5" s="372"/>
      <c r="BXN5" s="372"/>
      <c r="BXO5" s="372"/>
      <c r="BXP5" s="372"/>
      <c r="BXQ5" s="372"/>
      <c r="BXR5" s="372"/>
      <c r="BXS5" s="372"/>
      <c r="BXT5" s="372"/>
      <c r="BXU5" s="372"/>
      <c r="BXV5" s="372"/>
      <c r="BXW5" s="372"/>
      <c r="BXX5" s="372"/>
      <c r="BXY5" s="372"/>
      <c r="BXZ5" s="372"/>
      <c r="BYA5" s="372"/>
      <c r="BYB5" s="372"/>
      <c r="BYC5" s="372"/>
      <c r="BYD5" s="372"/>
      <c r="BYE5" s="372"/>
      <c r="BYF5" s="372"/>
      <c r="BYG5" s="372"/>
      <c r="BYH5" s="372"/>
      <c r="BYI5" s="372"/>
      <c r="BYJ5" s="372"/>
      <c r="BYK5" s="372"/>
      <c r="BYL5" s="372"/>
      <c r="BYM5" s="372"/>
      <c r="BYN5" s="372"/>
      <c r="BYO5" s="372"/>
      <c r="BYP5" s="372"/>
      <c r="BYQ5" s="372"/>
      <c r="BYR5" s="372"/>
      <c r="BYS5" s="372"/>
      <c r="BYT5" s="372"/>
      <c r="BYU5" s="372"/>
      <c r="BYV5" s="372"/>
      <c r="BYW5" s="372"/>
      <c r="BYX5" s="372"/>
      <c r="BYY5" s="372"/>
      <c r="BYZ5" s="372"/>
      <c r="BZA5" s="372"/>
      <c r="BZB5" s="372"/>
      <c r="BZC5" s="372"/>
      <c r="BZD5" s="372"/>
      <c r="BZE5" s="372"/>
      <c r="BZF5" s="372"/>
      <c r="BZG5" s="372"/>
      <c r="BZH5" s="372"/>
      <c r="BZI5" s="372"/>
      <c r="BZJ5" s="372"/>
      <c r="BZK5" s="372"/>
      <c r="BZL5" s="372"/>
      <c r="BZM5" s="372"/>
      <c r="BZN5" s="372"/>
      <c r="BZO5" s="372"/>
      <c r="BZP5" s="372"/>
      <c r="BZQ5" s="372"/>
      <c r="BZR5" s="372"/>
      <c r="BZS5" s="372"/>
      <c r="BZT5" s="372"/>
      <c r="BZU5" s="372"/>
      <c r="BZV5" s="372"/>
      <c r="BZW5" s="372"/>
      <c r="BZX5" s="372"/>
      <c r="BZY5" s="372"/>
      <c r="BZZ5" s="372"/>
      <c r="CAA5" s="372"/>
      <c r="CAB5" s="372"/>
      <c r="CAC5" s="372"/>
      <c r="CAD5" s="372"/>
      <c r="CAE5" s="372"/>
      <c r="CAF5" s="372"/>
      <c r="CAG5" s="372"/>
      <c r="CAH5" s="372"/>
      <c r="CAI5" s="372"/>
      <c r="CAJ5" s="372"/>
      <c r="CAK5" s="372"/>
      <c r="CAL5" s="372"/>
      <c r="CAM5" s="372"/>
      <c r="CAN5" s="372"/>
      <c r="CAO5" s="372"/>
      <c r="CAP5" s="372"/>
      <c r="CAQ5" s="372"/>
      <c r="CAR5" s="372"/>
      <c r="CAS5" s="372"/>
      <c r="CAT5" s="372"/>
      <c r="CAU5" s="372"/>
      <c r="CAV5" s="372"/>
      <c r="CAW5" s="372"/>
      <c r="CAX5" s="372"/>
      <c r="CAY5" s="372"/>
      <c r="CAZ5" s="372"/>
      <c r="CBA5" s="372"/>
      <c r="CBB5" s="372"/>
      <c r="CBC5" s="372"/>
      <c r="CBD5" s="372"/>
      <c r="CBE5" s="372"/>
      <c r="CBF5" s="372"/>
      <c r="CBG5" s="372"/>
      <c r="CBH5" s="372"/>
      <c r="CBI5" s="372"/>
      <c r="CBJ5" s="372"/>
      <c r="CBK5" s="372"/>
      <c r="CBL5" s="372"/>
      <c r="CBM5" s="372"/>
      <c r="CBN5" s="372"/>
      <c r="CBO5" s="372"/>
      <c r="CBP5" s="372"/>
      <c r="CBQ5" s="372"/>
      <c r="CBR5" s="372"/>
      <c r="CBS5" s="372"/>
      <c r="CBT5" s="372"/>
      <c r="CBU5" s="372"/>
      <c r="CBV5" s="372"/>
      <c r="CBW5" s="372"/>
      <c r="CBX5" s="372"/>
      <c r="CBY5" s="372"/>
      <c r="CBZ5" s="372"/>
      <c r="CCA5" s="372"/>
      <c r="CCB5" s="372"/>
      <c r="CCC5" s="372"/>
      <c r="CCD5" s="372"/>
      <c r="CCE5" s="372"/>
      <c r="CCF5" s="372"/>
      <c r="CCG5" s="372"/>
      <c r="CCH5" s="372"/>
      <c r="CCI5" s="372"/>
      <c r="CCJ5" s="372"/>
      <c r="CCK5" s="372"/>
      <c r="CCL5" s="372"/>
      <c r="CCM5" s="372"/>
      <c r="CCN5" s="372"/>
      <c r="CCO5" s="372"/>
      <c r="CCP5" s="372"/>
      <c r="CCQ5" s="372"/>
      <c r="CCR5" s="372"/>
      <c r="CCS5" s="372"/>
      <c r="CCT5" s="372"/>
      <c r="CCU5" s="372"/>
      <c r="CCV5" s="372"/>
      <c r="CCW5" s="372"/>
      <c r="CCX5" s="372"/>
      <c r="CCY5" s="372"/>
      <c r="CCZ5" s="372"/>
      <c r="CDA5" s="372"/>
      <c r="CDB5" s="372"/>
      <c r="CDC5" s="372"/>
      <c r="CDD5" s="372"/>
      <c r="CDE5" s="372"/>
      <c r="CDF5" s="372"/>
      <c r="CDG5" s="372"/>
      <c r="CDH5" s="372"/>
      <c r="CDI5" s="372"/>
      <c r="CDJ5" s="372"/>
      <c r="CDK5" s="372"/>
      <c r="CDL5" s="372"/>
      <c r="CDM5" s="372"/>
      <c r="CDN5" s="372"/>
      <c r="CDO5" s="372"/>
      <c r="CDP5" s="372"/>
      <c r="CDQ5" s="372"/>
      <c r="CDR5" s="372"/>
      <c r="CDS5" s="372"/>
      <c r="CDT5" s="372"/>
      <c r="CDU5" s="372"/>
      <c r="CDV5" s="372"/>
      <c r="CDW5" s="372"/>
      <c r="CDX5" s="372"/>
      <c r="CDY5" s="372"/>
      <c r="CDZ5" s="372"/>
      <c r="CEA5" s="372"/>
      <c r="CEB5" s="372"/>
      <c r="CEC5" s="372"/>
      <c r="CED5" s="372"/>
      <c r="CEE5" s="372"/>
      <c r="CEF5" s="372"/>
      <c r="CEG5" s="372"/>
      <c r="CEH5" s="372"/>
      <c r="CEI5" s="372"/>
      <c r="CEJ5" s="372"/>
      <c r="CEK5" s="372"/>
      <c r="CEL5" s="372"/>
      <c r="CEM5" s="372"/>
      <c r="CEN5" s="372"/>
      <c r="CEO5" s="372"/>
      <c r="CEP5" s="372"/>
      <c r="CEQ5" s="372"/>
      <c r="CER5" s="372"/>
      <c r="CES5" s="372"/>
      <c r="CET5" s="372"/>
      <c r="CEU5" s="372"/>
      <c r="CEV5" s="372"/>
      <c r="CEW5" s="372"/>
      <c r="CEX5" s="372"/>
      <c r="CEY5" s="372"/>
      <c r="CEZ5" s="372"/>
      <c r="CFA5" s="372"/>
      <c r="CFB5" s="372"/>
      <c r="CFC5" s="372"/>
      <c r="CFD5" s="372"/>
      <c r="CFE5" s="372"/>
      <c r="CFF5" s="372"/>
      <c r="CFG5" s="372"/>
      <c r="CFH5" s="372"/>
      <c r="CFI5" s="372"/>
      <c r="CFJ5" s="372"/>
      <c r="CFK5" s="372"/>
      <c r="CFL5" s="372"/>
      <c r="CFM5" s="372"/>
      <c r="CFN5" s="372"/>
      <c r="CFO5" s="372"/>
      <c r="CFP5" s="372"/>
      <c r="CFQ5" s="372"/>
      <c r="CFR5" s="372"/>
      <c r="CFS5" s="372"/>
      <c r="CFT5" s="372"/>
      <c r="CFU5" s="372"/>
      <c r="CFV5" s="372"/>
      <c r="CFW5" s="372"/>
      <c r="CFX5" s="372"/>
      <c r="CFY5" s="372"/>
      <c r="CFZ5" s="372"/>
      <c r="CGA5" s="372"/>
      <c r="CGB5" s="372"/>
      <c r="CGC5" s="372"/>
      <c r="CGD5" s="372"/>
      <c r="CGE5" s="372"/>
      <c r="CGF5" s="372"/>
      <c r="CGG5" s="372"/>
      <c r="CGH5" s="372"/>
      <c r="CGI5" s="372"/>
      <c r="CGJ5" s="372"/>
      <c r="CGK5" s="372"/>
      <c r="CGL5" s="372"/>
      <c r="CGM5" s="372"/>
      <c r="CGN5" s="372"/>
      <c r="CGO5" s="372"/>
      <c r="CGP5" s="372"/>
      <c r="CGQ5" s="372"/>
      <c r="CGR5" s="372"/>
      <c r="CGS5" s="372"/>
      <c r="CGT5" s="372"/>
      <c r="CGU5" s="372"/>
      <c r="CGV5" s="372"/>
      <c r="CGW5" s="372"/>
      <c r="CGX5" s="372"/>
      <c r="CGY5" s="372"/>
      <c r="CGZ5" s="372"/>
      <c r="CHA5" s="372"/>
      <c r="CHB5" s="372"/>
      <c r="CHC5" s="372"/>
      <c r="CHD5" s="372"/>
      <c r="CHE5" s="372"/>
      <c r="CHF5" s="372"/>
      <c r="CHG5" s="372"/>
      <c r="CHH5" s="372"/>
      <c r="CHI5" s="372"/>
      <c r="CHJ5" s="372"/>
      <c r="CHK5" s="372"/>
      <c r="CHL5" s="372"/>
      <c r="CHM5" s="372"/>
      <c r="CHN5" s="372"/>
      <c r="CHO5" s="372"/>
      <c r="CHP5" s="372"/>
      <c r="CHQ5" s="372"/>
      <c r="CHR5" s="372"/>
      <c r="CHS5" s="372"/>
      <c r="CHT5" s="372"/>
      <c r="CHU5" s="372"/>
      <c r="CHV5" s="372"/>
      <c r="CHW5" s="372"/>
      <c r="CHX5" s="372"/>
      <c r="CHY5" s="372"/>
      <c r="CHZ5" s="372"/>
      <c r="CIA5" s="372"/>
      <c r="CIB5" s="372"/>
      <c r="CIC5" s="372"/>
      <c r="CID5" s="372"/>
      <c r="CIE5" s="372"/>
      <c r="CIF5" s="372"/>
      <c r="CIG5" s="372"/>
      <c r="CIH5" s="372"/>
      <c r="CII5" s="372"/>
      <c r="CIJ5" s="372"/>
      <c r="CIK5" s="372"/>
      <c r="CIL5" s="372"/>
      <c r="CIM5" s="372"/>
      <c r="CIN5" s="372"/>
      <c r="CIO5" s="372"/>
      <c r="CIP5" s="372"/>
      <c r="CIQ5" s="372"/>
      <c r="CIR5" s="372"/>
      <c r="CIS5" s="372"/>
      <c r="CIT5" s="372"/>
      <c r="CIU5" s="372"/>
      <c r="CIV5" s="372"/>
      <c r="CIW5" s="372"/>
      <c r="CIX5" s="372"/>
      <c r="CIY5" s="372"/>
      <c r="CIZ5" s="372"/>
      <c r="CJA5" s="372"/>
      <c r="CJB5" s="372"/>
      <c r="CJC5" s="372"/>
      <c r="CJD5" s="372"/>
      <c r="CJE5" s="372"/>
      <c r="CJF5" s="372"/>
      <c r="CJG5" s="372"/>
      <c r="CJH5" s="372"/>
      <c r="CJI5" s="372"/>
      <c r="CJJ5" s="372"/>
      <c r="CJK5" s="372"/>
      <c r="CJL5" s="372"/>
      <c r="CJM5" s="372"/>
      <c r="CJN5" s="372"/>
      <c r="CJO5" s="372"/>
      <c r="CJP5" s="372"/>
      <c r="CJQ5" s="372"/>
      <c r="CJR5" s="372"/>
      <c r="CJS5" s="372"/>
      <c r="CJT5" s="372"/>
      <c r="CJU5" s="372"/>
      <c r="CJV5" s="372"/>
      <c r="CJW5" s="372"/>
      <c r="CJX5" s="372"/>
      <c r="CJY5" s="372"/>
      <c r="CJZ5" s="372"/>
      <c r="CKA5" s="372"/>
      <c r="CKB5" s="372"/>
      <c r="CKC5" s="372"/>
      <c r="CKD5" s="372"/>
      <c r="CKE5" s="372"/>
      <c r="CKF5" s="372"/>
      <c r="CKG5" s="372"/>
      <c r="CKH5" s="372"/>
      <c r="CKI5" s="372"/>
      <c r="CKJ5" s="372"/>
      <c r="CKK5" s="372"/>
      <c r="CKL5" s="372"/>
      <c r="CKM5" s="372"/>
      <c r="CKN5" s="372"/>
      <c r="CKO5" s="372"/>
      <c r="CKP5" s="372"/>
      <c r="CKQ5" s="372"/>
      <c r="CKR5" s="372"/>
      <c r="CKS5" s="372"/>
      <c r="CKT5" s="372"/>
      <c r="CKU5" s="372"/>
      <c r="CKV5" s="372"/>
      <c r="CKW5" s="372"/>
      <c r="CKX5" s="372"/>
      <c r="CKY5" s="372"/>
      <c r="CKZ5" s="372"/>
      <c r="CLA5" s="372"/>
      <c r="CLB5" s="372"/>
      <c r="CLC5" s="372"/>
      <c r="CLD5" s="372"/>
      <c r="CLE5" s="372"/>
      <c r="CLF5" s="372"/>
      <c r="CLG5" s="372"/>
      <c r="CLH5" s="372"/>
      <c r="CLI5" s="372"/>
      <c r="CLJ5" s="372"/>
      <c r="CLK5" s="372"/>
      <c r="CLL5" s="372"/>
      <c r="CLM5" s="372"/>
      <c r="CLN5" s="372"/>
      <c r="CLO5" s="372"/>
      <c r="CLP5" s="372"/>
      <c r="CLQ5" s="372"/>
      <c r="CLR5" s="372"/>
      <c r="CLS5" s="372"/>
      <c r="CLT5" s="372"/>
      <c r="CLU5" s="372"/>
      <c r="CLV5" s="372"/>
      <c r="CLW5" s="372"/>
      <c r="CLX5" s="372"/>
      <c r="CLY5" s="372"/>
      <c r="CLZ5" s="372"/>
      <c r="CMA5" s="372"/>
      <c r="CMB5" s="372"/>
      <c r="CMC5" s="372"/>
      <c r="CMD5" s="372"/>
      <c r="CME5" s="372"/>
      <c r="CMF5" s="372"/>
      <c r="CMG5" s="372"/>
      <c r="CMH5" s="372"/>
      <c r="CMI5" s="372"/>
      <c r="CMJ5" s="372"/>
      <c r="CMK5" s="372"/>
      <c r="CML5" s="372"/>
      <c r="CMM5" s="372"/>
      <c r="CMN5" s="372"/>
      <c r="CMO5" s="372"/>
      <c r="CMP5" s="372"/>
      <c r="CMQ5" s="372"/>
      <c r="CMR5" s="372"/>
      <c r="CMS5" s="372"/>
      <c r="CMT5" s="372"/>
      <c r="CMU5" s="372"/>
      <c r="CMV5" s="372"/>
      <c r="CMW5" s="372"/>
      <c r="CMX5" s="372"/>
      <c r="CMY5" s="372"/>
      <c r="CMZ5" s="372"/>
      <c r="CNA5" s="372"/>
      <c r="CNB5" s="372"/>
      <c r="CNC5" s="372"/>
      <c r="CND5" s="372"/>
      <c r="CNE5" s="372"/>
      <c r="CNF5" s="372"/>
      <c r="CNG5" s="372"/>
      <c r="CNH5" s="372"/>
      <c r="CNI5" s="372"/>
      <c r="CNJ5" s="372"/>
      <c r="CNK5" s="372"/>
      <c r="CNL5" s="372"/>
      <c r="CNM5" s="372"/>
      <c r="CNN5" s="372"/>
      <c r="CNO5" s="372"/>
      <c r="CNP5" s="372"/>
      <c r="CNQ5" s="372"/>
      <c r="CNR5" s="372"/>
      <c r="CNS5" s="372"/>
      <c r="CNT5" s="372"/>
      <c r="CNU5" s="372"/>
      <c r="CNV5" s="372"/>
      <c r="CNW5" s="372"/>
      <c r="CNX5" s="372"/>
      <c r="CNY5" s="372"/>
      <c r="CNZ5" s="372"/>
      <c r="COA5" s="372"/>
      <c r="COB5" s="372"/>
      <c r="COC5" s="372"/>
      <c r="COD5" s="372"/>
      <c r="COE5" s="372"/>
      <c r="COF5" s="372"/>
      <c r="COG5" s="372"/>
      <c r="COH5" s="372"/>
      <c r="COI5" s="372"/>
      <c r="COJ5" s="372"/>
      <c r="COK5" s="372"/>
      <c r="COL5" s="372"/>
      <c r="COM5" s="372"/>
      <c r="CON5" s="372"/>
      <c r="COO5" s="372"/>
      <c r="COP5" s="372"/>
      <c r="COQ5" s="372"/>
      <c r="COR5" s="372"/>
      <c r="COS5" s="372"/>
      <c r="COT5" s="372"/>
      <c r="COU5" s="372"/>
      <c r="COV5" s="372"/>
      <c r="COW5" s="372"/>
      <c r="COX5" s="372"/>
      <c r="COY5" s="372"/>
      <c r="COZ5" s="372"/>
      <c r="CPA5" s="372"/>
      <c r="CPB5" s="372"/>
      <c r="CPC5" s="372"/>
      <c r="CPD5" s="372"/>
      <c r="CPE5" s="372"/>
      <c r="CPF5" s="372"/>
      <c r="CPG5" s="372"/>
      <c r="CPH5" s="372"/>
      <c r="CPI5" s="372"/>
      <c r="CPJ5" s="372"/>
      <c r="CPK5" s="372"/>
      <c r="CPL5" s="372"/>
      <c r="CPM5" s="372"/>
      <c r="CPN5" s="372"/>
      <c r="CPO5" s="372"/>
      <c r="CPP5" s="372"/>
      <c r="CPQ5" s="372"/>
      <c r="CPR5" s="372"/>
      <c r="CPS5" s="372"/>
      <c r="CPT5" s="372"/>
      <c r="CPU5" s="372"/>
      <c r="CPV5" s="372"/>
      <c r="CPW5" s="372"/>
      <c r="CPX5" s="372"/>
      <c r="CPY5" s="372"/>
      <c r="CPZ5" s="372"/>
      <c r="CQA5" s="372"/>
      <c r="CQB5" s="372"/>
      <c r="CQC5" s="372"/>
      <c r="CQD5" s="372"/>
      <c r="CQE5" s="372"/>
      <c r="CQF5" s="372"/>
      <c r="CQG5" s="372"/>
      <c r="CQH5" s="372"/>
      <c r="CQI5" s="372"/>
      <c r="CQJ5" s="372"/>
      <c r="CQK5" s="372"/>
      <c r="CQL5" s="372"/>
      <c r="CQM5" s="372"/>
      <c r="CQN5" s="372"/>
      <c r="CQO5" s="372"/>
      <c r="CQP5" s="372"/>
      <c r="CQQ5" s="372"/>
      <c r="CQR5" s="372"/>
      <c r="CQS5" s="372"/>
      <c r="CQT5" s="372"/>
      <c r="CQU5" s="372"/>
      <c r="CQV5" s="372"/>
      <c r="CQW5" s="372"/>
      <c r="CQX5" s="372"/>
      <c r="CQY5" s="372"/>
      <c r="CQZ5" s="372"/>
      <c r="CRA5" s="372"/>
      <c r="CRB5" s="372"/>
      <c r="CRC5" s="372"/>
      <c r="CRD5" s="372"/>
      <c r="CRE5" s="372"/>
      <c r="CRF5" s="372"/>
      <c r="CRG5" s="372"/>
      <c r="CRH5" s="372"/>
      <c r="CRI5" s="372"/>
      <c r="CRJ5" s="372"/>
      <c r="CRK5" s="372"/>
      <c r="CRL5" s="372"/>
      <c r="CRM5" s="372"/>
      <c r="CRN5" s="372"/>
      <c r="CRO5" s="372"/>
      <c r="CRP5" s="372"/>
      <c r="CRQ5" s="372"/>
      <c r="CRR5" s="372"/>
      <c r="CRS5" s="372"/>
      <c r="CRT5" s="372"/>
      <c r="CRU5" s="372"/>
      <c r="CRV5" s="372"/>
      <c r="CRW5" s="372"/>
      <c r="CRX5" s="372"/>
      <c r="CRY5" s="372"/>
      <c r="CRZ5" s="372"/>
      <c r="CSA5" s="372"/>
      <c r="CSB5" s="372"/>
      <c r="CSC5" s="372"/>
      <c r="CSD5" s="372"/>
      <c r="CSE5" s="372"/>
      <c r="CSF5" s="372"/>
      <c r="CSG5" s="372"/>
      <c r="CSH5" s="372"/>
      <c r="CSI5" s="372"/>
      <c r="CSJ5" s="372"/>
      <c r="CSK5" s="372"/>
      <c r="CSL5" s="372"/>
      <c r="CSM5" s="372"/>
      <c r="CSN5" s="372"/>
      <c r="CSO5" s="372"/>
      <c r="CSP5" s="372"/>
      <c r="CSQ5" s="372"/>
      <c r="CSR5" s="372"/>
      <c r="CSS5" s="372"/>
      <c r="CST5" s="372"/>
      <c r="CSU5" s="372"/>
      <c r="CSV5" s="372"/>
      <c r="CSW5" s="372"/>
      <c r="CSX5" s="372"/>
      <c r="CSY5" s="372"/>
      <c r="CSZ5" s="372"/>
      <c r="CTA5" s="372"/>
      <c r="CTB5" s="372"/>
      <c r="CTC5" s="372"/>
      <c r="CTD5" s="372"/>
      <c r="CTE5" s="372"/>
      <c r="CTF5" s="372"/>
      <c r="CTG5" s="372"/>
      <c r="CTH5" s="372"/>
      <c r="CTI5" s="372"/>
      <c r="CTJ5" s="372"/>
      <c r="CTK5" s="372"/>
      <c r="CTL5" s="372"/>
      <c r="CTM5" s="372"/>
      <c r="CTN5" s="372"/>
      <c r="CTO5" s="372"/>
      <c r="CTP5" s="372"/>
      <c r="CTQ5" s="372"/>
      <c r="CTR5" s="372"/>
      <c r="CTS5" s="372"/>
      <c r="CTT5" s="372"/>
      <c r="CTU5" s="372"/>
      <c r="CTV5" s="372"/>
      <c r="CTW5" s="372"/>
      <c r="CTX5" s="372"/>
      <c r="CTY5" s="372"/>
      <c r="CTZ5" s="372"/>
      <c r="CUA5" s="372"/>
      <c r="CUB5" s="372"/>
      <c r="CUC5" s="372"/>
      <c r="CUD5" s="372"/>
      <c r="CUE5" s="372"/>
      <c r="CUF5" s="372"/>
      <c r="CUG5" s="372"/>
      <c r="CUH5" s="372"/>
      <c r="CUI5" s="372"/>
      <c r="CUJ5" s="372"/>
      <c r="CUK5" s="372"/>
      <c r="CUL5" s="372"/>
      <c r="CUM5" s="372"/>
      <c r="CUN5" s="372"/>
      <c r="CUO5" s="372"/>
      <c r="CUP5" s="372"/>
      <c r="CUQ5" s="372"/>
      <c r="CUR5" s="372"/>
      <c r="CUS5" s="372"/>
      <c r="CUT5" s="372"/>
      <c r="CUU5" s="372"/>
      <c r="CUV5" s="372"/>
      <c r="CUW5" s="372"/>
      <c r="CUX5" s="372"/>
      <c r="CUY5" s="372"/>
      <c r="CUZ5" s="372"/>
      <c r="CVA5" s="372"/>
      <c r="CVB5" s="372"/>
      <c r="CVC5" s="372"/>
      <c r="CVD5" s="372"/>
      <c r="CVE5" s="372"/>
      <c r="CVF5" s="372"/>
      <c r="CVG5" s="372"/>
      <c r="CVH5" s="372"/>
      <c r="CVI5" s="372"/>
      <c r="CVJ5" s="372"/>
      <c r="CVK5" s="372"/>
      <c r="CVL5" s="372"/>
      <c r="CVM5" s="372"/>
      <c r="CVN5" s="372"/>
      <c r="CVO5" s="372"/>
      <c r="CVP5" s="372"/>
      <c r="CVQ5" s="372"/>
      <c r="CVR5" s="372"/>
      <c r="CVS5" s="372"/>
      <c r="CVT5" s="372"/>
      <c r="CVU5" s="372"/>
      <c r="CVV5" s="372"/>
      <c r="CVW5" s="372"/>
      <c r="CVX5" s="372"/>
      <c r="CVY5" s="372"/>
      <c r="CVZ5" s="372"/>
      <c r="CWA5" s="372"/>
      <c r="CWB5" s="372"/>
      <c r="CWC5" s="372"/>
      <c r="CWD5" s="372"/>
      <c r="CWE5" s="372"/>
      <c r="CWF5" s="372"/>
      <c r="CWG5" s="372"/>
      <c r="CWH5" s="372"/>
      <c r="CWI5" s="372"/>
      <c r="CWJ5" s="372"/>
      <c r="CWK5" s="372"/>
      <c r="CWL5" s="372"/>
      <c r="CWM5" s="372"/>
      <c r="CWN5" s="372"/>
      <c r="CWO5" s="372"/>
      <c r="CWP5" s="372"/>
      <c r="CWQ5" s="372"/>
      <c r="CWR5" s="372"/>
      <c r="CWS5" s="372"/>
      <c r="CWT5" s="372"/>
      <c r="CWU5" s="372"/>
      <c r="CWV5" s="372"/>
      <c r="CWW5" s="372"/>
      <c r="CWX5" s="372"/>
      <c r="CWY5" s="372"/>
      <c r="CWZ5" s="372"/>
      <c r="CXA5" s="372"/>
      <c r="CXB5" s="372"/>
      <c r="CXC5" s="372"/>
      <c r="CXD5" s="372"/>
      <c r="CXE5" s="372"/>
      <c r="CXF5" s="372"/>
      <c r="CXG5" s="372"/>
      <c r="CXH5" s="372"/>
      <c r="CXI5" s="372"/>
      <c r="CXJ5" s="372"/>
      <c r="CXK5" s="372"/>
      <c r="CXL5" s="372"/>
      <c r="CXM5" s="372"/>
      <c r="CXN5" s="372"/>
      <c r="CXO5" s="372"/>
      <c r="CXP5" s="372"/>
      <c r="CXQ5" s="372"/>
      <c r="CXR5" s="372"/>
      <c r="CXS5" s="372"/>
      <c r="CXT5" s="372"/>
      <c r="CXU5" s="372"/>
      <c r="CXV5" s="372"/>
      <c r="CXW5" s="372"/>
      <c r="CXX5" s="372"/>
      <c r="CXY5" s="372"/>
      <c r="CXZ5" s="372"/>
      <c r="CYA5" s="372"/>
      <c r="CYB5" s="372"/>
      <c r="CYC5" s="372"/>
      <c r="CYD5" s="372"/>
      <c r="CYE5" s="372"/>
      <c r="CYF5" s="372"/>
      <c r="CYG5" s="372"/>
      <c r="CYH5" s="372"/>
      <c r="CYI5" s="372"/>
      <c r="CYJ5" s="372"/>
      <c r="CYK5" s="372"/>
      <c r="CYL5" s="372"/>
      <c r="CYM5" s="372"/>
      <c r="CYN5" s="372"/>
      <c r="CYO5" s="372"/>
      <c r="CYP5" s="372"/>
      <c r="CYQ5" s="372"/>
      <c r="CYR5" s="372"/>
      <c r="CYS5" s="372"/>
      <c r="CYT5" s="372"/>
      <c r="CYU5" s="372"/>
      <c r="CYV5" s="372"/>
      <c r="CYW5" s="372"/>
      <c r="CYX5" s="372"/>
      <c r="CYY5" s="372"/>
      <c r="CYZ5" s="372"/>
      <c r="CZA5" s="372"/>
      <c r="CZB5" s="372"/>
      <c r="CZC5" s="372"/>
      <c r="CZD5" s="372"/>
      <c r="CZE5" s="372"/>
      <c r="CZF5" s="372"/>
      <c r="CZG5" s="372"/>
      <c r="CZH5" s="372"/>
      <c r="CZI5" s="372"/>
      <c r="CZJ5" s="372"/>
      <c r="CZK5" s="372"/>
      <c r="CZL5" s="372"/>
      <c r="CZM5" s="372"/>
      <c r="CZN5" s="372"/>
      <c r="CZO5" s="372"/>
      <c r="CZP5" s="372"/>
      <c r="CZQ5" s="372"/>
      <c r="CZR5" s="372"/>
      <c r="CZS5" s="372"/>
      <c r="CZT5" s="372"/>
      <c r="CZU5" s="372"/>
      <c r="CZV5" s="372"/>
      <c r="CZW5" s="372"/>
      <c r="CZX5" s="372"/>
      <c r="CZY5" s="372"/>
      <c r="CZZ5" s="372"/>
      <c r="DAA5" s="372"/>
      <c r="DAB5" s="372"/>
      <c r="DAC5" s="372"/>
      <c r="DAD5" s="372"/>
      <c r="DAE5" s="372"/>
      <c r="DAF5" s="372"/>
      <c r="DAG5" s="372"/>
      <c r="DAH5" s="372"/>
      <c r="DAI5" s="372"/>
      <c r="DAJ5" s="372"/>
      <c r="DAK5" s="372"/>
      <c r="DAL5" s="372"/>
      <c r="DAM5" s="372"/>
      <c r="DAN5" s="372"/>
      <c r="DAO5" s="372"/>
      <c r="DAP5" s="372"/>
      <c r="DAQ5" s="372"/>
      <c r="DAR5" s="372"/>
      <c r="DAS5" s="372"/>
      <c r="DAT5" s="372"/>
      <c r="DAU5" s="372"/>
      <c r="DAV5" s="372"/>
      <c r="DAW5" s="372"/>
      <c r="DAX5" s="372"/>
      <c r="DAY5" s="372"/>
      <c r="DAZ5" s="372"/>
      <c r="DBA5" s="372"/>
      <c r="DBB5" s="372"/>
      <c r="DBC5" s="372"/>
      <c r="DBD5" s="372"/>
      <c r="DBE5" s="372"/>
      <c r="DBF5" s="372"/>
      <c r="DBG5" s="372"/>
      <c r="DBH5" s="372"/>
      <c r="DBI5" s="372"/>
      <c r="DBJ5" s="372"/>
      <c r="DBK5" s="372"/>
      <c r="DBL5" s="372"/>
      <c r="DBM5" s="372"/>
      <c r="DBN5" s="372"/>
      <c r="DBO5" s="372"/>
      <c r="DBP5" s="372"/>
      <c r="DBQ5" s="372"/>
      <c r="DBR5" s="372"/>
      <c r="DBS5" s="372"/>
      <c r="DBT5" s="372"/>
      <c r="DBU5" s="372"/>
      <c r="DBV5" s="372"/>
      <c r="DBW5" s="372"/>
      <c r="DBX5" s="372"/>
      <c r="DBY5" s="372"/>
      <c r="DBZ5" s="372"/>
      <c r="DCA5" s="372"/>
      <c r="DCB5" s="372"/>
      <c r="DCC5" s="372"/>
      <c r="DCD5" s="372"/>
      <c r="DCE5" s="372"/>
      <c r="DCF5" s="372"/>
      <c r="DCG5" s="372"/>
      <c r="DCH5" s="372"/>
      <c r="DCI5" s="372"/>
      <c r="DCJ5" s="372"/>
      <c r="DCK5" s="372"/>
      <c r="DCL5" s="372"/>
      <c r="DCM5" s="372"/>
      <c r="DCN5" s="372"/>
      <c r="DCO5" s="372"/>
      <c r="DCP5" s="372"/>
      <c r="DCQ5" s="372"/>
      <c r="DCR5" s="372"/>
      <c r="DCS5" s="372"/>
      <c r="DCT5" s="372"/>
      <c r="DCU5" s="372"/>
      <c r="DCV5" s="372"/>
      <c r="DCW5" s="372"/>
      <c r="DCX5" s="372"/>
      <c r="DCY5" s="372"/>
      <c r="DCZ5" s="372"/>
      <c r="DDA5" s="372"/>
      <c r="DDB5" s="372"/>
      <c r="DDC5" s="372"/>
      <c r="DDD5" s="372"/>
      <c r="DDE5" s="372"/>
      <c r="DDF5" s="372"/>
      <c r="DDG5" s="372"/>
      <c r="DDH5" s="372"/>
      <c r="DDI5" s="372"/>
      <c r="DDJ5" s="372"/>
      <c r="DDK5" s="372"/>
      <c r="DDL5" s="372"/>
      <c r="DDM5" s="372"/>
      <c r="DDN5" s="372"/>
      <c r="DDO5" s="372"/>
      <c r="DDP5" s="372"/>
      <c r="DDQ5" s="372"/>
      <c r="DDR5" s="372"/>
      <c r="DDS5" s="372"/>
      <c r="DDT5" s="372"/>
      <c r="DDU5" s="372"/>
      <c r="DDV5" s="372"/>
      <c r="DDW5" s="372"/>
      <c r="DDX5" s="372"/>
      <c r="DDY5" s="372"/>
      <c r="DDZ5" s="372"/>
      <c r="DEA5" s="372"/>
      <c r="DEB5" s="372"/>
      <c r="DEC5" s="372"/>
      <c r="DED5" s="372"/>
      <c r="DEE5" s="372"/>
      <c r="DEF5" s="372"/>
      <c r="DEG5" s="372"/>
      <c r="DEH5" s="372"/>
      <c r="DEI5" s="372"/>
      <c r="DEJ5" s="372"/>
      <c r="DEK5" s="372"/>
      <c r="DEL5" s="372"/>
      <c r="DEM5" s="372"/>
      <c r="DEN5" s="372"/>
      <c r="DEO5" s="372"/>
      <c r="DEP5" s="372"/>
      <c r="DEQ5" s="372"/>
      <c r="DER5" s="372"/>
      <c r="DES5" s="372"/>
      <c r="DET5" s="372"/>
      <c r="DEU5" s="372"/>
      <c r="DEV5" s="372"/>
      <c r="DEW5" s="372"/>
      <c r="DEX5" s="372"/>
      <c r="DEY5" s="372"/>
      <c r="DEZ5" s="372"/>
      <c r="DFA5" s="372"/>
      <c r="DFB5" s="372"/>
      <c r="DFC5" s="372"/>
      <c r="DFD5" s="372"/>
      <c r="DFE5" s="372"/>
      <c r="DFF5" s="372"/>
      <c r="DFG5" s="372"/>
      <c r="DFH5" s="372"/>
      <c r="DFI5" s="372"/>
      <c r="DFJ5" s="372"/>
      <c r="DFK5" s="372"/>
      <c r="DFL5" s="372"/>
      <c r="DFM5" s="372"/>
      <c r="DFN5" s="372"/>
      <c r="DFO5" s="372"/>
      <c r="DFP5" s="372"/>
      <c r="DFQ5" s="372"/>
      <c r="DFR5" s="372"/>
      <c r="DFS5" s="372"/>
      <c r="DFT5" s="372"/>
      <c r="DFU5" s="372"/>
      <c r="DFV5" s="372"/>
      <c r="DFW5" s="372"/>
      <c r="DFX5" s="372"/>
      <c r="DFY5" s="372"/>
      <c r="DFZ5" s="372"/>
      <c r="DGA5" s="372"/>
      <c r="DGB5" s="372"/>
      <c r="DGC5" s="372"/>
      <c r="DGD5" s="372"/>
      <c r="DGE5" s="372"/>
      <c r="DGF5" s="372"/>
      <c r="DGG5" s="372"/>
      <c r="DGH5" s="372"/>
      <c r="DGI5" s="372"/>
      <c r="DGJ5" s="372"/>
      <c r="DGK5" s="372"/>
      <c r="DGL5" s="372"/>
      <c r="DGM5" s="372"/>
      <c r="DGN5" s="372"/>
      <c r="DGO5" s="372"/>
      <c r="DGP5" s="372"/>
      <c r="DGQ5" s="372"/>
      <c r="DGR5" s="372"/>
      <c r="DGS5" s="372"/>
      <c r="DGT5" s="372"/>
      <c r="DGU5" s="372"/>
      <c r="DGV5" s="372"/>
      <c r="DGW5" s="372"/>
      <c r="DGX5" s="372"/>
      <c r="DGY5" s="372"/>
      <c r="DGZ5" s="372"/>
      <c r="DHA5" s="372"/>
      <c r="DHB5" s="372"/>
      <c r="DHC5" s="372"/>
      <c r="DHD5" s="372"/>
      <c r="DHE5" s="372"/>
      <c r="DHF5" s="372"/>
      <c r="DHG5" s="372"/>
      <c r="DHH5" s="372"/>
      <c r="DHI5" s="372"/>
      <c r="DHJ5" s="372"/>
      <c r="DHK5" s="372"/>
      <c r="DHL5" s="372"/>
      <c r="DHM5" s="372"/>
      <c r="DHN5" s="372"/>
      <c r="DHO5" s="372"/>
      <c r="DHP5" s="372"/>
      <c r="DHQ5" s="372"/>
      <c r="DHR5" s="372"/>
      <c r="DHS5" s="372"/>
      <c r="DHT5" s="372"/>
      <c r="DHU5" s="372"/>
      <c r="DHV5" s="372"/>
      <c r="DHW5" s="372"/>
      <c r="DHX5" s="372"/>
      <c r="DHY5" s="372"/>
      <c r="DHZ5" s="372"/>
      <c r="DIA5" s="372"/>
      <c r="DIB5" s="372"/>
      <c r="DIC5" s="372"/>
      <c r="DID5" s="372"/>
      <c r="DIE5" s="372"/>
      <c r="DIF5" s="372"/>
      <c r="DIG5" s="372"/>
      <c r="DIH5" s="372"/>
      <c r="DII5" s="372"/>
      <c r="DIJ5" s="372"/>
      <c r="DIK5" s="372"/>
      <c r="DIL5" s="372"/>
      <c r="DIM5" s="372"/>
      <c r="DIN5" s="372"/>
      <c r="DIO5" s="372"/>
      <c r="DIP5" s="372"/>
      <c r="DIQ5" s="372"/>
      <c r="DIR5" s="372"/>
      <c r="DIS5" s="372"/>
      <c r="DIT5" s="372"/>
      <c r="DIU5" s="372"/>
      <c r="DIV5" s="372"/>
      <c r="DIW5" s="372"/>
      <c r="DIX5" s="372"/>
      <c r="DIY5" s="372"/>
      <c r="DIZ5" s="372"/>
      <c r="DJA5" s="372"/>
      <c r="DJB5" s="372"/>
      <c r="DJC5" s="372"/>
      <c r="DJD5" s="372"/>
      <c r="DJE5" s="372"/>
      <c r="DJF5" s="372"/>
      <c r="DJG5" s="372"/>
      <c r="DJH5" s="372"/>
      <c r="DJI5" s="372"/>
      <c r="DJJ5" s="372"/>
      <c r="DJK5" s="372"/>
      <c r="DJL5" s="372"/>
      <c r="DJM5" s="372"/>
      <c r="DJN5" s="372"/>
      <c r="DJO5" s="372"/>
      <c r="DJP5" s="372"/>
      <c r="DJQ5" s="372"/>
      <c r="DJR5" s="372"/>
      <c r="DJS5" s="372"/>
      <c r="DJT5" s="372"/>
      <c r="DJU5" s="372"/>
      <c r="DJV5" s="372"/>
      <c r="DJW5" s="372"/>
      <c r="DJX5" s="372"/>
      <c r="DJY5" s="372"/>
      <c r="DJZ5" s="372"/>
      <c r="DKA5" s="372"/>
      <c r="DKB5" s="372"/>
      <c r="DKC5" s="372"/>
      <c r="DKD5" s="372"/>
      <c r="DKE5" s="372"/>
      <c r="DKF5" s="372"/>
      <c r="DKG5" s="372"/>
      <c r="DKH5" s="372"/>
      <c r="DKI5" s="372"/>
      <c r="DKJ5" s="372"/>
      <c r="DKK5" s="372"/>
      <c r="DKL5" s="372"/>
      <c r="DKM5" s="372"/>
      <c r="DKN5" s="372"/>
      <c r="DKO5" s="372"/>
      <c r="DKP5" s="372"/>
      <c r="DKQ5" s="372"/>
      <c r="DKR5" s="372"/>
      <c r="DKS5" s="372"/>
      <c r="DKT5" s="372"/>
      <c r="DKU5" s="372"/>
      <c r="DKV5" s="372"/>
      <c r="DKW5" s="372"/>
      <c r="DKX5" s="372"/>
      <c r="DKY5" s="372"/>
      <c r="DKZ5" s="372"/>
      <c r="DLA5" s="372"/>
      <c r="DLB5" s="372"/>
      <c r="DLC5" s="372"/>
      <c r="DLD5" s="372"/>
      <c r="DLE5" s="372"/>
      <c r="DLF5" s="372"/>
      <c r="DLG5" s="372"/>
      <c r="DLH5" s="372"/>
      <c r="DLI5" s="372"/>
      <c r="DLJ5" s="372"/>
      <c r="DLK5" s="372"/>
      <c r="DLL5" s="372"/>
      <c r="DLM5" s="372"/>
      <c r="DLN5" s="372"/>
      <c r="DLO5" s="372"/>
      <c r="DLP5" s="372"/>
      <c r="DLQ5" s="372"/>
      <c r="DLR5" s="372"/>
      <c r="DLS5" s="372"/>
      <c r="DLT5" s="372"/>
      <c r="DLU5" s="372"/>
      <c r="DLV5" s="372"/>
      <c r="DLW5" s="372"/>
      <c r="DLX5" s="372"/>
      <c r="DLY5" s="372"/>
      <c r="DLZ5" s="372"/>
      <c r="DMA5" s="372"/>
      <c r="DMB5" s="372"/>
      <c r="DMC5" s="372"/>
      <c r="DMD5" s="372"/>
      <c r="DME5" s="372"/>
      <c r="DMF5" s="372"/>
      <c r="DMG5" s="372"/>
      <c r="DMH5" s="372"/>
      <c r="DMI5" s="372"/>
      <c r="DMJ5" s="372"/>
      <c r="DMK5" s="372"/>
      <c r="DML5" s="372"/>
      <c r="DMM5" s="372"/>
      <c r="DMN5" s="372"/>
      <c r="DMO5" s="372"/>
      <c r="DMP5" s="372"/>
      <c r="DMQ5" s="372"/>
      <c r="DMR5" s="372"/>
      <c r="DMS5" s="372"/>
      <c r="DMT5" s="372"/>
      <c r="DMU5" s="372"/>
      <c r="DMV5" s="372"/>
      <c r="DMW5" s="372"/>
      <c r="DMX5" s="372"/>
      <c r="DMY5" s="372"/>
      <c r="DMZ5" s="372"/>
      <c r="DNA5" s="372"/>
      <c r="DNB5" s="372"/>
      <c r="DNC5" s="372"/>
      <c r="DND5" s="372"/>
      <c r="DNE5" s="372"/>
      <c r="DNF5" s="372"/>
      <c r="DNG5" s="372"/>
      <c r="DNH5" s="372"/>
      <c r="DNI5" s="372"/>
      <c r="DNJ5" s="372"/>
      <c r="DNK5" s="372"/>
      <c r="DNL5" s="372"/>
      <c r="DNM5" s="372"/>
      <c r="DNN5" s="372"/>
      <c r="DNO5" s="372"/>
      <c r="DNP5" s="372"/>
      <c r="DNQ5" s="372"/>
      <c r="DNR5" s="372"/>
      <c r="DNS5" s="372"/>
      <c r="DNT5" s="372"/>
      <c r="DNU5" s="372"/>
      <c r="DNV5" s="372"/>
      <c r="DNW5" s="372"/>
      <c r="DNX5" s="372"/>
      <c r="DNY5" s="372"/>
      <c r="DNZ5" s="372"/>
      <c r="DOA5" s="372"/>
      <c r="DOB5" s="372"/>
      <c r="DOC5" s="372"/>
      <c r="DOD5" s="372"/>
      <c r="DOE5" s="372"/>
      <c r="DOF5" s="372"/>
      <c r="DOG5" s="372"/>
      <c r="DOH5" s="372"/>
      <c r="DOI5" s="372"/>
      <c r="DOJ5" s="372"/>
      <c r="DOK5" s="372"/>
      <c r="DOL5" s="372"/>
      <c r="DOM5" s="372"/>
      <c r="DON5" s="372"/>
      <c r="DOO5" s="372"/>
      <c r="DOP5" s="372"/>
      <c r="DOQ5" s="372"/>
      <c r="DOR5" s="372"/>
      <c r="DOS5" s="372"/>
      <c r="DOT5" s="372"/>
      <c r="DOU5" s="372"/>
      <c r="DOV5" s="372"/>
      <c r="DOW5" s="372"/>
      <c r="DOX5" s="372"/>
      <c r="DOY5" s="372"/>
      <c r="DOZ5" s="372"/>
      <c r="DPA5" s="372"/>
      <c r="DPB5" s="372"/>
      <c r="DPC5" s="372"/>
      <c r="DPD5" s="372"/>
      <c r="DPE5" s="372"/>
      <c r="DPF5" s="372"/>
      <c r="DPG5" s="372"/>
      <c r="DPH5" s="372"/>
      <c r="DPI5" s="372"/>
      <c r="DPJ5" s="372"/>
      <c r="DPK5" s="372"/>
      <c r="DPL5" s="372"/>
      <c r="DPM5" s="372"/>
      <c r="DPN5" s="372"/>
      <c r="DPO5" s="372"/>
      <c r="DPP5" s="372"/>
      <c r="DPQ5" s="372"/>
      <c r="DPR5" s="372"/>
      <c r="DPS5" s="372"/>
      <c r="DPT5" s="372"/>
      <c r="DPU5" s="372"/>
      <c r="DPV5" s="372"/>
      <c r="DPW5" s="372"/>
      <c r="DPX5" s="372"/>
      <c r="DPY5" s="372"/>
      <c r="DPZ5" s="372"/>
      <c r="DQA5" s="372"/>
      <c r="DQB5" s="372"/>
      <c r="DQC5" s="372"/>
      <c r="DQD5" s="372"/>
      <c r="DQE5" s="372"/>
      <c r="DQF5" s="372"/>
      <c r="DQG5" s="372"/>
      <c r="DQH5" s="372"/>
      <c r="DQI5" s="372"/>
      <c r="DQJ5" s="372"/>
      <c r="DQK5" s="372"/>
      <c r="DQL5" s="372"/>
      <c r="DQM5" s="372"/>
      <c r="DQN5" s="372"/>
      <c r="DQO5" s="372"/>
      <c r="DQP5" s="372"/>
      <c r="DQQ5" s="372"/>
      <c r="DQR5" s="372"/>
      <c r="DQS5" s="372"/>
      <c r="DQT5" s="372"/>
      <c r="DQU5" s="372"/>
      <c r="DQV5" s="372"/>
      <c r="DQW5" s="372"/>
      <c r="DQX5" s="372"/>
      <c r="DQY5" s="372"/>
      <c r="DQZ5" s="372"/>
      <c r="DRA5" s="372"/>
      <c r="DRB5" s="372"/>
      <c r="DRC5" s="372"/>
      <c r="DRD5" s="372"/>
      <c r="DRE5" s="372"/>
      <c r="DRF5" s="372"/>
      <c r="DRG5" s="372"/>
      <c r="DRH5" s="372"/>
      <c r="DRI5" s="372"/>
      <c r="DRJ5" s="372"/>
      <c r="DRK5" s="372"/>
      <c r="DRL5" s="372"/>
      <c r="DRM5" s="372"/>
      <c r="DRN5" s="372"/>
      <c r="DRO5" s="372"/>
      <c r="DRP5" s="372"/>
      <c r="DRQ5" s="372"/>
      <c r="DRR5" s="372"/>
      <c r="DRS5" s="372"/>
      <c r="DRT5" s="372"/>
      <c r="DRU5" s="372"/>
      <c r="DRV5" s="372"/>
      <c r="DRW5" s="372"/>
      <c r="DRX5" s="372"/>
      <c r="DRY5" s="372"/>
      <c r="DRZ5" s="372"/>
      <c r="DSA5" s="372"/>
      <c r="DSB5" s="372"/>
      <c r="DSC5" s="372"/>
      <c r="DSD5" s="372"/>
      <c r="DSE5" s="372"/>
      <c r="DSF5" s="372"/>
      <c r="DSG5" s="372"/>
      <c r="DSH5" s="372"/>
      <c r="DSI5" s="372"/>
      <c r="DSJ5" s="372"/>
      <c r="DSK5" s="372"/>
      <c r="DSL5" s="372"/>
      <c r="DSM5" s="372"/>
      <c r="DSN5" s="372"/>
      <c r="DSO5" s="372"/>
      <c r="DSP5" s="372"/>
      <c r="DSQ5" s="372"/>
      <c r="DSR5" s="372"/>
      <c r="DSS5" s="372"/>
      <c r="DST5" s="372"/>
      <c r="DSU5" s="372"/>
      <c r="DSV5" s="372"/>
      <c r="DSW5" s="372"/>
      <c r="DSX5" s="372"/>
      <c r="DSY5" s="372"/>
      <c r="DSZ5" s="372"/>
      <c r="DTA5" s="372"/>
      <c r="DTB5" s="372"/>
      <c r="DTC5" s="372"/>
      <c r="DTD5" s="372"/>
      <c r="DTE5" s="372"/>
      <c r="DTF5" s="372"/>
      <c r="DTG5" s="372"/>
      <c r="DTH5" s="372"/>
      <c r="DTI5" s="372"/>
      <c r="DTJ5" s="372"/>
      <c r="DTK5" s="372"/>
      <c r="DTL5" s="372"/>
      <c r="DTM5" s="372"/>
      <c r="DTN5" s="372"/>
      <c r="DTO5" s="372"/>
      <c r="DTP5" s="372"/>
      <c r="DTQ5" s="372"/>
      <c r="DTR5" s="372"/>
      <c r="DTS5" s="372"/>
      <c r="DTT5" s="372"/>
      <c r="DTU5" s="372"/>
      <c r="DTV5" s="372"/>
      <c r="DTW5" s="372"/>
      <c r="DTX5" s="372"/>
      <c r="DTY5" s="372"/>
      <c r="DTZ5" s="372"/>
      <c r="DUA5" s="372"/>
      <c r="DUB5" s="372"/>
      <c r="DUC5" s="372"/>
      <c r="DUD5" s="372"/>
      <c r="DUE5" s="372"/>
      <c r="DUF5" s="372"/>
      <c r="DUG5" s="372"/>
      <c r="DUH5" s="372"/>
      <c r="DUI5" s="372"/>
      <c r="DUJ5" s="372"/>
      <c r="DUK5" s="372"/>
      <c r="DUL5" s="372"/>
      <c r="DUM5" s="372"/>
      <c r="DUN5" s="372"/>
      <c r="DUO5" s="372"/>
      <c r="DUP5" s="372"/>
      <c r="DUQ5" s="372"/>
      <c r="DUR5" s="372"/>
      <c r="DUS5" s="372"/>
      <c r="DUT5" s="372"/>
      <c r="DUU5" s="372"/>
      <c r="DUV5" s="372"/>
      <c r="DUW5" s="372"/>
      <c r="DUX5" s="372"/>
      <c r="DUY5" s="372"/>
      <c r="DUZ5" s="372"/>
      <c r="DVA5" s="372"/>
      <c r="DVB5" s="372"/>
      <c r="DVC5" s="372"/>
      <c r="DVD5" s="372"/>
      <c r="DVE5" s="372"/>
      <c r="DVF5" s="372"/>
      <c r="DVG5" s="372"/>
      <c r="DVH5" s="372"/>
      <c r="DVI5" s="372"/>
      <c r="DVJ5" s="372"/>
      <c r="DVK5" s="372"/>
      <c r="DVL5" s="372"/>
      <c r="DVM5" s="372"/>
      <c r="DVN5" s="372"/>
      <c r="DVO5" s="372"/>
      <c r="DVP5" s="372"/>
      <c r="DVQ5" s="372"/>
      <c r="DVR5" s="372"/>
      <c r="DVS5" s="372"/>
      <c r="DVT5" s="372"/>
      <c r="DVU5" s="372"/>
      <c r="DVV5" s="372"/>
      <c r="DVW5" s="372"/>
      <c r="DVX5" s="372"/>
      <c r="DVY5" s="372"/>
      <c r="DVZ5" s="372"/>
      <c r="DWA5" s="372"/>
      <c r="DWB5" s="372"/>
      <c r="DWC5" s="372"/>
      <c r="DWD5" s="372"/>
      <c r="DWE5" s="372"/>
      <c r="DWF5" s="372"/>
      <c r="DWG5" s="372"/>
      <c r="DWH5" s="372"/>
      <c r="DWI5" s="372"/>
      <c r="DWJ5" s="372"/>
      <c r="DWK5" s="372"/>
      <c r="DWL5" s="372"/>
      <c r="DWM5" s="372"/>
      <c r="DWN5" s="372"/>
      <c r="DWO5" s="372"/>
      <c r="DWP5" s="372"/>
      <c r="DWQ5" s="372"/>
      <c r="DWR5" s="372"/>
      <c r="DWS5" s="372"/>
      <c r="DWT5" s="372"/>
      <c r="DWU5" s="372"/>
      <c r="DWV5" s="372"/>
      <c r="DWW5" s="372"/>
      <c r="DWX5" s="372"/>
      <c r="DWY5" s="372"/>
      <c r="DWZ5" s="372"/>
      <c r="DXA5" s="372"/>
      <c r="DXB5" s="372"/>
      <c r="DXC5" s="372"/>
      <c r="DXD5" s="372"/>
      <c r="DXE5" s="372"/>
      <c r="DXF5" s="372"/>
      <c r="DXG5" s="372"/>
      <c r="DXH5" s="372"/>
      <c r="DXI5" s="372"/>
      <c r="DXJ5" s="372"/>
      <c r="DXK5" s="372"/>
      <c r="DXL5" s="372"/>
      <c r="DXM5" s="372"/>
      <c r="DXN5" s="372"/>
      <c r="DXO5" s="372"/>
      <c r="DXP5" s="372"/>
      <c r="DXQ5" s="372"/>
      <c r="DXR5" s="372"/>
      <c r="DXS5" s="372"/>
      <c r="DXT5" s="372"/>
      <c r="DXU5" s="372"/>
      <c r="DXV5" s="372"/>
      <c r="DXW5" s="372"/>
      <c r="DXX5" s="372"/>
      <c r="DXY5" s="372"/>
      <c r="DXZ5" s="372"/>
      <c r="DYA5" s="372"/>
      <c r="DYB5" s="372"/>
      <c r="DYC5" s="372"/>
      <c r="DYD5" s="372"/>
      <c r="DYE5" s="372"/>
      <c r="DYF5" s="372"/>
      <c r="DYG5" s="372"/>
      <c r="DYH5" s="372"/>
      <c r="DYI5" s="372"/>
      <c r="DYJ5" s="372"/>
      <c r="DYK5" s="372"/>
      <c r="DYL5" s="372"/>
      <c r="DYM5" s="372"/>
      <c r="DYN5" s="372"/>
      <c r="DYO5" s="372"/>
      <c r="DYP5" s="372"/>
      <c r="DYQ5" s="372"/>
      <c r="DYR5" s="372"/>
      <c r="DYS5" s="372"/>
      <c r="DYT5" s="372"/>
      <c r="DYU5" s="372"/>
      <c r="DYV5" s="372"/>
      <c r="DYW5" s="372"/>
      <c r="DYX5" s="372"/>
      <c r="DYY5" s="372"/>
      <c r="DYZ5" s="372"/>
      <c r="DZA5" s="372"/>
      <c r="DZB5" s="372"/>
      <c r="DZC5" s="372"/>
      <c r="DZD5" s="372"/>
      <c r="DZE5" s="372"/>
      <c r="DZF5" s="372"/>
      <c r="DZG5" s="372"/>
      <c r="DZH5" s="372"/>
      <c r="DZI5" s="372"/>
      <c r="DZJ5" s="372"/>
      <c r="DZK5" s="372"/>
      <c r="DZL5" s="372"/>
      <c r="DZM5" s="372"/>
      <c r="DZN5" s="372"/>
      <c r="DZO5" s="372"/>
      <c r="DZP5" s="372"/>
      <c r="DZQ5" s="372"/>
      <c r="DZR5" s="372"/>
      <c r="DZS5" s="372"/>
      <c r="DZT5" s="372"/>
      <c r="DZU5" s="372"/>
      <c r="DZV5" s="372"/>
      <c r="DZW5" s="372"/>
      <c r="DZX5" s="372"/>
      <c r="DZY5" s="372"/>
      <c r="DZZ5" s="372"/>
      <c r="EAA5" s="372"/>
      <c r="EAB5" s="372"/>
      <c r="EAC5" s="372"/>
      <c r="EAD5" s="372"/>
      <c r="EAE5" s="372"/>
      <c r="EAF5" s="372"/>
      <c r="EAG5" s="372"/>
      <c r="EAH5" s="372"/>
      <c r="EAI5" s="372"/>
      <c r="EAJ5" s="372"/>
      <c r="EAK5" s="372"/>
      <c r="EAL5" s="372"/>
      <c r="EAM5" s="372"/>
      <c r="EAN5" s="372"/>
      <c r="EAO5" s="372"/>
      <c r="EAP5" s="372"/>
      <c r="EAQ5" s="372"/>
      <c r="EAR5" s="372"/>
      <c r="EAS5" s="372"/>
      <c r="EAT5" s="372"/>
      <c r="EAU5" s="372"/>
      <c r="EAV5" s="372"/>
      <c r="EAW5" s="372"/>
      <c r="EAX5" s="372"/>
      <c r="EAY5" s="372"/>
      <c r="EAZ5" s="372"/>
      <c r="EBA5" s="372"/>
      <c r="EBB5" s="372"/>
      <c r="EBC5" s="372"/>
      <c r="EBD5" s="372"/>
      <c r="EBE5" s="372"/>
      <c r="EBF5" s="372"/>
      <c r="EBG5" s="372"/>
      <c r="EBH5" s="372"/>
      <c r="EBI5" s="372"/>
      <c r="EBJ5" s="372"/>
      <c r="EBK5" s="372"/>
      <c r="EBL5" s="372"/>
      <c r="EBM5" s="372"/>
      <c r="EBN5" s="372"/>
      <c r="EBO5" s="372"/>
      <c r="EBP5" s="372"/>
      <c r="EBQ5" s="372"/>
      <c r="EBR5" s="372"/>
      <c r="EBS5" s="372"/>
      <c r="EBT5" s="372"/>
      <c r="EBU5" s="372"/>
      <c r="EBV5" s="372"/>
      <c r="EBW5" s="372"/>
      <c r="EBX5" s="372"/>
      <c r="EBY5" s="372"/>
      <c r="EBZ5" s="372"/>
      <c r="ECA5" s="372"/>
      <c r="ECB5" s="372"/>
      <c r="ECC5" s="372"/>
      <c r="ECD5" s="372"/>
      <c r="ECE5" s="372"/>
      <c r="ECF5" s="372"/>
      <c r="ECG5" s="372"/>
      <c r="ECH5" s="372"/>
      <c r="ECI5" s="372"/>
      <c r="ECJ5" s="372"/>
      <c r="ECK5" s="372"/>
      <c r="ECL5" s="372"/>
      <c r="ECM5" s="372"/>
      <c r="ECN5" s="372"/>
      <c r="ECO5" s="372"/>
      <c r="ECP5" s="372"/>
      <c r="ECQ5" s="372"/>
      <c r="ECR5" s="372"/>
      <c r="ECS5" s="372"/>
      <c r="ECT5" s="372"/>
      <c r="ECU5" s="372"/>
      <c r="ECV5" s="372"/>
      <c r="ECW5" s="372"/>
      <c r="ECX5" s="372"/>
      <c r="ECY5" s="372"/>
      <c r="ECZ5" s="372"/>
      <c r="EDA5" s="372"/>
      <c r="EDB5" s="372"/>
      <c r="EDC5" s="372"/>
      <c r="EDD5" s="372"/>
      <c r="EDE5" s="372"/>
      <c r="EDF5" s="372"/>
      <c r="EDG5" s="372"/>
      <c r="EDH5" s="372"/>
      <c r="EDI5" s="372"/>
      <c r="EDJ5" s="372"/>
      <c r="EDK5" s="372"/>
      <c r="EDL5" s="372"/>
      <c r="EDM5" s="372"/>
      <c r="EDN5" s="372"/>
      <c r="EDO5" s="372"/>
      <c r="EDP5" s="372"/>
      <c r="EDQ5" s="372"/>
      <c r="EDR5" s="372"/>
      <c r="EDS5" s="372"/>
      <c r="EDT5" s="372"/>
      <c r="EDU5" s="372"/>
      <c r="EDV5" s="372"/>
      <c r="EDW5" s="372"/>
      <c r="EDX5" s="372"/>
      <c r="EDY5" s="372"/>
      <c r="EDZ5" s="372"/>
      <c r="EEA5" s="372"/>
      <c r="EEB5" s="372"/>
      <c r="EEC5" s="372"/>
      <c r="EED5" s="372"/>
      <c r="EEE5" s="372"/>
      <c r="EEF5" s="372"/>
      <c r="EEG5" s="372"/>
      <c r="EEH5" s="372"/>
      <c r="EEI5" s="372"/>
      <c r="EEJ5" s="372"/>
      <c r="EEK5" s="372"/>
      <c r="EEL5" s="372"/>
      <c r="EEM5" s="372"/>
      <c r="EEN5" s="372"/>
      <c r="EEO5" s="372"/>
      <c r="EEP5" s="372"/>
      <c r="EEQ5" s="372"/>
      <c r="EER5" s="372"/>
      <c r="EES5" s="372"/>
      <c r="EET5" s="372"/>
      <c r="EEU5" s="372"/>
      <c r="EEV5" s="372"/>
      <c r="EEW5" s="372"/>
      <c r="EEX5" s="372"/>
      <c r="EEY5" s="372"/>
      <c r="EEZ5" s="372"/>
      <c r="EFA5" s="372"/>
      <c r="EFB5" s="372"/>
      <c r="EFC5" s="372"/>
      <c r="EFD5" s="372"/>
      <c r="EFE5" s="372"/>
      <c r="EFF5" s="372"/>
      <c r="EFG5" s="372"/>
      <c r="EFH5" s="372"/>
      <c r="EFI5" s="372"/>
      <c r="EFJ5" s="372"/>
      <c r="EFK5" s="372"/>
      <c r="EFL5" s="372"/>
      <c r="EFM5" s="372"/>
      <c r="EFN5" s="372"/>
      <c r="EFO5" s="372"/>
      <c r="EFP5" s="372"/>
      <c r="EFQ5" s="372"/>
      <c r="EFR5" s="372"/>
      <c r="EFS5" s="372"/>
      <c r="EFT5" s="372"/>
      <c r="EFU5" s="372"/>
      <c r="EFV5" s="372"/>
      <c r="EFW5" s="372"/>
      <c r="EFX5" s="372"/>
      <c r="EFY5" s="372"/>
      <c r="EFZ5" s="372"/>
      <c r="EGA5" s="372"/>
      <c r="EGB5" s="372"/>
      <c r="EGC5" s="372"/>
      <c r="EGD5" s="372"/>
      <c r="EGE5" s="372"/>
      <c r="EGF5" s="372"/>
      <c r="EGG5" s="372"/>
      <c r="EGH5" s="372"/>
      <c r="EGI5" s="372"/>
      <c r="EGJ5" s="372"/>
      <c r="EGK5" s="372"/>
      <c r="EGL5" s="372"/>
      <c r="EGM5" s="372"/>
      <c r="EGN5" s="372"/>
      <c r="EGO5" s="372"/>
      <c r="EGP5" s="372"/>
      <c r="EGQ5" s="372"/>
      <c r="EGR5" s="372"/>
      <c r="EGS5" s="372"/>
      <c r="EGT5" s="372"/>
      <c r="EGU5" s="372"/>
      <c r="EGV5" s="372"/>
      <c r="EGW5" s="372"/>
      <c r="EGX5" s="372"/>
      <c r="EGY5" s="372"/>
      <c r="EGZ5" s="372"/>
      <c r="EHA5" s="372"/>
      <c r="EHB5" s="372"/>
      <c r="EHC5" s="372"/>
      <c r="EHD5" s="372"/>
      <c r="EHE5" s="372"/>
      <c r="EHF5" s="372"/>
      <c r="EHG5" s="372"/>
      <c r="EHH5" s="372"/>
      <c r="EHI5" s="372"/>
      <c r="EHJ5" s="372"/>
      <c r="EHK5" s="372"/>
      <c r="EHL5" s="372"/>
      <c r="EHM5" s="372"/>
      <c r="EHN5" s="372"/>
      <c r="EHO5" s="372"/>
      <c r="EHP5" s="372"/>
      <c r="EHQ5" s="372"/>
      <c r="EHR5" s="372"/>
      <c r="EHS5" s="372"/>
      <c r="EHT5" s="372"/>
      <c r="EHU5" s="372"/>
      <c r="EHV5" s="372"/>
      <c r="EHW5" s="372"/>
      <c r="EHX5" s="372"/>
      <c r="EHY5" s="372"/>
      <c r="EHZ5" s="372"/>
      <c r="EIA5" s="372"/>
      <c r="EIB5" s="372"/>
      <c r="EIC5" s="372"/>
      <c r="EID5" s="372"/>
      <c r="EIE5" s="372"/>
      <c r="EIF5" s="372"/>
      <c r="EIG5" s="372"/>
      <c r="EIH5" s="372"/>
      <c r="EII5" s="372"/>
      <c r="EIJ5" s="372"/>
      <c r="EIK5" s="372"/>
      <c r="EIL5" s="372"/>
      <c r="EIM5" s="372"/>
      <c r="EIN5" s="372"/>
      <c r="EIO5" s="372"/>
      <c r="EIP5" s="372"/>
      <c r="EIQ5" s="372"/>
      <c r="EIR5" s="372"/>
      <c r="EIS5" s="372"/>
      <c r="EIT5" s="372"/>
      <c r="EIU5" s="372"/>
      <c r="EIV5" s="372"/>
      <c r="EIW5" s="372"/>
      <c r="EIX5" s="372"/>
      <c r="EIY5" s="372"/>
      <c r="EIZ5" s="372"/>
      <c r="EJA5" s="372"/>
      <c r="EJB5" s="372"/>
      <c r="EJC5" s="372"/>
      <c r="EJD5" s="372"/>
      <c r="EJE5" s="372"/>
      <c r="EJF5" s="372"/>
      <c r="EJG5" s="372"/>
      <c r="EJH5" s="372"/>
      <c r="EJI5" s="372"/>
      <c r="EJJ5" s="372"/>
      <c r="EJK5" s="372"/>
      <c r="EJL5" s="372"/>
      <c r="EJM5" s="372"/>
      <c r="EJN5" s="372"/>
      <c r="EJO5" s="372"/>
      <c r="EJP5" s="372"/>
      <c r="EJQ5" s="372"/>
      <c r="EJR5" s="372"/>
      <c r="EJS5" s="372"/>
      <c r="EJT5" s="372"/>
      <c r="EJU5" s="372"/>
      <c r="EJV5" s="372"/>
      <c r="EJW5" s="372"/>
      <c r="EJX5" s="372"/>
      <c r="EJY5" s="372"/>
      <c r="EJZ5" s="372"/>
      <c r="EKA5" s="372"/>
      <c r="EKB5" s="372"/>
      <c r="EKC5" s="372"/>
      <c r="EKD5" s="372"/>
      <c r="EKE5" s="372"/>
      <c r="EKF5" s="372"/>
      <c r="EKG5" s="372"/>
      <c r="EKH5" s="372"/>
      <c r="EKI5" s="372"/>
      <c r="EKJ5" s="372"/>
      <c r="EKK5" s="372"/>
      <c r="EKL5" s="372"/>
      <c r="EKM5" s="372"/>
      <c r="EKN5" s="372"/>
      <c r="EKO5" s="372"/>
      <c r="EKP5" s="372"/>
      <c r="EKQ5" s="372"/>
      <c r="EKR5" s="372"/>
      <c r="EKS5" s="372"/>
      <c r="EKT5" s="372"/>
      <c r="EKU5" s="372"/>
      <c r="EKV5" s="372"/>
      <c r="EKW5" s="372"/>
      <c r="EKX5" s="372"/>
      <c r="EKY5" s="372"/>
      <c r="EKZ5" s="372"/>
      <c r="ELA5" s="372"/>
      <c r="ELB5" s="372"/>
      <c r="ELC5" s="372"/>
      <c r="ELD5" s="372"/>
      <c r="ELE5" s="372"/>
      <c r="ELF5" s="372"/>
      <c r="ELG5" s="372"/>
      <c r="ELH5" s="372"/>
      <c r="ELI5" s="372"/>
      <c r="ELJ5" s="372"/>
      <c r="ELK5" s="372"/>
      <c r="ELL5" s="372"/>
      <c r="ELM5" s="372"/>
      <c r="ELN5" s="372"/>
      <c r="ELO5" s="372"/>
      <c r="ELP5" s="372"/>
      <c r="ELQ5" s="372"/>
      <c r="ELR5" s="372"/>
      <c r="ELS5" s="372"/>
      <c r="ELT5" s="372"/>
      <c r="ELU5" s="372"/>
      <c r="ELV5" s="372"/>
      <c r="ELW5" s="372"/>
      <c r="ELX5" s="372"/>
      <c r="ELY5" s="372"/>
      <c r="ELZ5" s="372"/>
      <c r="EMA5" s="372"/>
      <c r="EMB5" s="372"/>
      <c r="EMC5" s="372"/>
      <c r="EMD5" s="372"/>
      <c r="EME5" s="372"/>
      <c r="EMF5" s="372"/>
      <c r="EMG5" s="372"/>
      <c r="EMH5" s="372"/>
      <c r="EMI5" s="372"/>
      <c r="EMJ5" s="372"/>
      <c r="EMK5" s="372"/>
      <c r="EML5" s="372"/>
      <c r="EMM5" s="372"/>
      <c r="EMN5" s="372"/>
      <c r="EMO5" s="372"/>
      <c r="EMP5" s="372"/>
      <c r="EMQ5" s="372"/>
      <c r="EMR5" s="372"/>
      <c r="EMS5" s="372"/>
      <c r="EMT5" s="372"/>
      <c r="EMU5" s="372"/>
      <c r="EMV5" s="372"/>
      <c r="EMW5" s="372"/>
      <c r="EMX5" s="372"/>
      <c r="EMY5" s="372"/>
      <c r="EMZ5" s="372"/>
      <c r="ENA5" s="372"/>
      <c r="ENB5" s="372"/>
      <c r="ENC5" s="372"/>
      <c r="END5" s="372"/>
      <c r="ENE5" s="372"/>
      <c r="ENF5" s="372"/>
      <c r="ENG5" s="372"/>
      <c r="ENH5" s="372"/>
      <c r="ENI5" s="372"/>
      <c r="ENJ5" s="372"/>
      <c r="ENK5" s="372"/>
      <c r="ENL5" s="372"/>
      <c r="ENM5" s="372"/>
      <c r="ENN5" s="372"/>
      <c r="ENO5" s="372"/>
      <c r="ENP5" s="372"/>
      <c r="ENQ5" s="372"/>
      <c r="ENR5" s="372"/>
      <c r="ENS5" s="372"/>
      <c r="ENT5" s="372"/>
      <c r="ENU5" s="372"/>
      <c r="ENV5" s="372"/>
      <c r="ENW5" s="372"/>
      <c r="ENX5" s="372"/>
      <c r="ENY5" s="372"/>
      <c r="ENZ5" s="372"/>
      <c r="EOA5" s="372"/>
      <c r="EOB5" s="372"/>
      <c r="EOC5" s="372"/>
      <c r="EOD5" s="372"/>
      <c r="EOE5" s="372"/>
      <c r="EOF5" s="372"/>
      <c r="EOG5" s="372"/>
      <c r="EOH5" s="372"/>
      <c r="EOI5" s="372"/>
      <c r="EOJ5" s="372"/>
      <c r="EOK5" s="372"/>
      <c r="EOL5" s="372"/>
      <c r="EOM5" s="372"/>
      <c r="EON5" s="372"/>
      <c r="EOO5" s="372"/>
      <c r="EOP5" s="372"/>
      <c r="EOQ5" s="372"/>
      <c r="EOR5" s="372"/>
      <c r="EOS5" s="372"/>
      <c r="EOT5" s="372"/>
      <c r="EOU5" s="372"/>
      <c r="EOV5" s="372"/>
      <c r="EOW5" s="372"/>
      <c r="EOX5" s="372"/>
      <c r="EOY5" s="372"/>
      <c r="EOZ5" s="372"/>
      <c r="EPA5" s="372"/>
      <c r="EPB5" s="372"/>
      <c r="EPC5" s="372"/>
      <c r="EPD5" s="372"/>
      <c r="EPE5" s="372"/>
      <c r="EPF5" s="372"/>
      <c r="EPG5" s="372"/>
      <c r="EPH5" s="372"/>
      <c r="EPI5" s="372"/>
      <c r="EPJ5" s="372"/>
      <c r="EPK5" s="372"/>
      <c r="EPL5" s="372"/>
      <c r="EPM5" s="372"/>
      <c r="EPN5" s="372"/>
      <c r="EPO5" s="372"/>
      <c r="EPP5" s="372"/>
      <c r="EPQ5" s="372"/>
      <c r="EPR5" s="372"/>
      <c r="EPS5" s="372"/>
      <c r="EPT5" s="372"/>
      <c r="EPU5" s="372"/>
      <c r="EPV5" s="372"/>
      <c r="EPW5" s="372"/>
      <c r="EPX5" s="372"/>
      <c r="EPY5" s="372"/>
      <c r="EPZ5" s="372"/>
      <c r="EQA5" s="372"/>
      <c r="EQB5" s="372"/>
      <c r="EQC5" s="372"/>
      <c r="EQD5" s="372"/>
      <c r="EQE5" s="372"/>
      <c r="EQF5" s="372"/>
      <c r="EQG5" s="372"/>
      <c r="EQH5" s="372"/>
      <c r="EQI5" s="372"/>
      <c r="EQJ5" s="372"/>
      <c r="EQK5" s="372"/>
      <c r="EQL5" s="372"/>
      <c r="EQM5" s="372"/>
      <c r="EQN5" s="372"/>
      <c r="EQO5" s="372"/>
      <c r="EQP5" s="372"/>
      <c r="EQQ5" s="372"/>
      <c r="EQR5" s="372"/>
      <c r="EQS5" s="372"/>
      <c r="EQT5" s="372"/>
      <c r="EQU5" s="372"/>
      <c r="EQV5" s="372"/>
      <c r="EQW5" s="372"/>
      <c r="EQX5" s="372"/>
      <c r="EQY5" s="372"/>
      <c r="EQZ5" s="372"/>
      <c r="ERA5" s="372"/>
      <c r="ERB5" s="372"/>
      <c r="ERC5" s="372"/>
      <c r="ERD5" s="372"/>
      <c r="ERE5" s="372"/>
      <c r="ERF5" s="372"/>
      <c r="ERG5" s="372"/>
      <c r="ERH5" s="372"/>
      <c r="ERI5" s="372"/>
      <c r="ERJ5" s="372"/>
      <c r="ERK5" s="372"/>
      <c r="ERL5" s="372"/>
      <c r="ERM5" s="372"/>
      <c r="ERN5" s="372"/>
      <c r="ERO5" s="372"/>
      <c r="ERP5" s="372"/>
      <c r="ERQ5" s="372"/>
      <c r="ERR5" s="372"/>
      <c r="ERS5" s="372"/>
      <c r="ERT5" s="372"/>
      <c r="ERU5" s="372"/>
      <c r="ERV5" s="372"/>
      <c r="ERW5" s="372"/>
      <c r="ERX5" s="372"/>
      <c r="ERY5" s="372"/>
      <c r="ERZ5" s="372"/>
      <c r="ESA5" s="372"/>
      <c r="ESB5" s="372"/>
      <c r="ESC5" s="372"/>
      <c r="ESD5" s="372"/>
      <c r="ESE5" s="372"/>
      <c r="ESF5" s="372"/>
      <c r="ESG5" s="372"/>
      <c r="ESH5" s="372"/>
      <c r="ESI5" s="372"/>
      <c r="ESJ5" s="372"/>
      <c r="ESK5" s="372"/>
      <c r="ESL5" s="372"/>
      <c r="ESM5" s="372"/>
      <c r="ESN5" s="372"/>
      <c r="ESO5" s="372"/>
      <c r="ESP5" s="372"/>
      <c r="ESQ5" s="372"/>
      <c r="ESR5" s="372"/>
      <c r="ESS5" s="372"/>
      <c r="EST5" s="372"/>
      <c r="ESU5" s="372"/>
      <c r="ESV5" s="372"/>
      <c r="ESW5" s="372"/>
      <c r="ESX5" s="372"/>
      <c r="ESY5" s="372"/>
      <c r="ESZ5" s="372"/>
      <c r="ETA5" s="372"/>
      <c r="ETB5" s="372"/>
      <c r="ETC5" s="372"/>
      <c r="ETD5" s="372"/>
      <c r="ETE5" s="372"/>
      <c r="ETF5" s="372"/>
      <c r="ETG5" s="372"/>
      <c r="ETH5" s="372"/>
      <c r="ETI5" s="372"/>
      <c r="ETJ5" s="372"/>
      <c r="ETK5" s="372"/>
      <c r="ETL5" s="372"/>
      <c r="ETM5" s="372"/>
      <c r="ETN5" s="372"/>
      <c r="ETO5" s="372"/>
      <c r="ETP5" s="372"/>
      <c r="ETQ5" s="372"/>
      <c r="ETR5" s="372"/>
      <c r="ETS5" s="372"/>
      <c r="ETT5" s="372"/>
      <c r="ETU5" s="372"/>
      <c r="ETV5" s="372"/>
      <c r="ETW5" s="372"/>
      <c r="ETX5" s="372"/>
      <c r="ETY5" s="372"/>
      <c r="ETZ5" s="372"/>
      <c r="EUA5" s="372"/>
      <c r="EUB5" s="372"/>
      <c r="EUC5" s="372"/>
      <c r="EUD5" s="372"/>
      <c r="EUE5" s="372"/>
      <c r="EUF5" s="372"/>
      <c r="EUG5" s="372"/>
      <c r="EUH5" s="372"/>
      <c r="EUI5" s="372"/>
      <c r="EUJ5" s="372"/>
      <c r="EUK5" s="372"/>
      <c r="EUL5" s="372"/>
      <c r="EUM5" s="372"/>
      <c r="EUN5" s="372"/>
      <c r="EUO5" s="372"/>
      <c r="EUP5" s="372"/>
      <c r="EUQ5" s="372"/>
      <c r="EUR5" s="372"/>
      <c r="EUS5" s="372"/>
      <c r="EUT5" s="372"/>
      <c r="EUU5" s="372"/>
      <c r="EUV5" s="372"/>
      <c r="EUW5" s="372"/>
      <c r="EUX5" s="372"/>
      <c r="EUY5" s="372"/>
      <c r="EUZ5" s="372"/>
      <c r="EVA5" s="372"/>
      <c r="EVB5" s="372"/>
      <c r="EVC5" s="372"/>
      <c r="EVD5" s="372"/>
      <c r="EVE5" s="372"/>
      <c r="EVF5" s="372"/>
      <c r="EVG5" s="372"/>
      <c r="EVH5" s="372"/>
      <c r="EVI5" s="372"/>
      <c r="EVJ5" s="372"/>
      <c r="EVK5" s="372"/>
      <c r="EVL5" s="372"/>
      <c r="EVM5" s="372"/>
      <c r="EVN5" s="372"/>
      <c r="EVO5" s="372"/>
      <c r="EVP5" s="372"/>
      <c r="EVQ5" s="372"/>
      <c r="EVR5" s="372"/>
      <c r="EVS5" s="372"/>
      <c r="EVT5" s="372"/>
      <c r="EVU5" s="372"/>
      <c r="EVV5" s="372"/>
      <c r="EVW5" s="372"/>
      <c r="EVX5" s="372"/>
      <c r="EVY5" s="372"/>
      <c r="EVZ5" s="372"/>
      <c r="EWA5" s="372"/>
      <c r="EWB5" s="372"/>
      <c r="EWC5" s="372"/>
      <c r="EWD5" s="372"/>
      <c r="EWE5" s="372"/>
      <c r="EWF5" s="372"/>
      <c r="EWG5" s="372"/>
      <c r="EWH5" s="372"/>
      <c r="EWI5" s="372"/>
      <c r="EWJ5" s="372"/>
      <c r="EWK5" s="372"/>
      <c r="EWL5" s="372"/>
      <c r="EWM5" s="372"/>
      <c r="EWN5" s="372"/>
      <c r="EWO5" s="372"/>
      <c r="EWP5" s="372"/>
      <c r="EWQ5" s="372"/>
      <c r="EWR5" s="372"/>
      <c r="EWS5" s="372"/>
      <c r="EWT5" s="372"/>
      <c r="EWU5" s="372"/>
      <c r="EWV5" s="372"/>
      <c r="EWW5" s="372"/>
      <c r="EWX5" s="372"/>
      <c r="EWY5" s="372"/>
      <c r="EWZ5" s="372"/>
      <c r="EXA5" s="372"/>
      <c r="EXB5" s="372"/>
      <c r="EXC5" s="372"/>
      <c r="EXD5" s="372"/>
      <c r="EXE5" s="372"/>
      <c r="EXF5" s="372"/>
      <c r="EXG5" s="372"/>
      <c r="EXH5" s="372"/>
      <c r="EXI5" s="372"/>
      <c r="EXJ5" s="372"/>
      <c r="EXK5" s="372"/>
      <c r="EXL5" s="372"/>
      <c r="EXM5" s="372"/>
      <c r="EXN5" s="372"/>
      <c r="EXO5" s="372"/>
      <c r="EXP5" s="372"/>
      <c r="EXQ5" s="372"/>
      <c r="EXR5" s="372"/>
      <c r="EXS5" s="372"/>
      <c r="EXT5" s="372"/>
      <c r="EXU5" s="372"/>
      <c r="EXV5" s="372"/>
      <c r="EXW5" s="372"/>
      <c r="EXX5" s="372"/>
      <c r="EXY5" s="372"/>
      <c r="EXZ5" s="372"/>
      <c r="EYA5" s="372"/>
      <c r="EYB5" s="372"/>
      <c r="EYC5" s="372"/>
      <c r="EYD5" s="372"/>
      <c r="EYE5" s="372"/>
      <c r="EYF5" s="372"/>
      <c r="EYG5" s="372"/>
      <c r="EYH5" s="372"/>
      <c r="EYI5" s="372"/>
      <c r="EYJ5" s="372"/>
      <c r="EYK5" s="372"/>
      <c r="EYL5" s="372"/>
      <c r="EYM5" s="372"/>
      <c r="EYN5" s="372"/>
      <c r="EYO5" s="372"/>
      <c r="EYP5" s="372"/>
      <c r="EYQ5" s="372"/>
      <c r="EYR5" s="372"/>
      <c r="EYS5" s="372"/>
      <c r="EYT5" s="372"/>
      <c r="EYU5" s="372"/>
      <c r="EYV5" s="372"/>
      <c r="EYW5" s="372"/>
      <c r="EYX5" s="372"/>
      <c r="EYY5" s="372"/>
      <c r="EYZ5" s="372"/>
      <c r="EZA5" s="372"/>
      <c r="EZB5" s="372"/>
      <c r="EZC5" s="372"/>
      <c r="EZD5" s="372"/>
      <c r="EZE5" s="372"/>
      <c r="EZF5" s="372"/>
      <c r="EZG5" s="372"/>
      <c r="EZH5" s="372"/>
      <c r="EZI5" s="372"/>
      <c r="EZJ5" s="372"/>
      <c r="EZK5" s="372"/>
      <c r="EZL5" s="372"/>
      <c r="EZM5" s="372"/>
      <c r="EZN5" s="372"/>
      <c r="EZO5" s="372"/>
      <c r="EZP5" s="372"/>
      <c r="EZQ5" s="372"/>
      <c r="EZR5" s="372"/>
      <c r="EZS5" s="372"/>
      <c r="EZT5" s="372"/>
      <c r="EZU5" s="372"/>
      <c r="EZV5" s="372"/>
      <c r="EZW5" s="372"/>
      <c r="EZX5" s="372"/>
      <c r="EZY5" s="372"/>
      <c r="EZZ5" s="372"/>
      <c r="FAA5" s="372"/>
      <c r="FAB5" s="372"/>
      <c r="FAC5" s="372"/>
      <c r="FAD5" s="372"/>
      <c r="FAE5" s="372"/>
      <c r="FAF5" s="372"/>
      <c r="FAG5" s="372"/>
      <c r="FAH5" s="372"/>
      <c r="FAI5" s="372"/>
      <c r="FAJ5" s="372"/>
      <c r="FAK5" s="372"/>
      <c r="FAL5" s="372"/>
      <c r="FAM5" s="372"/>
      <c r="FAN5" s="372"/>
      <c r="FAO5" s="372"/>
      <c r="FAP5" s="372"/>
      <c r="FAQ5" s="372"/>
      <c r="FAR5" s="372"/>
      <c r="FAS5" s="372"/>
      <c r="FAT5" s="372"/>
      <c r="FAU5" s="372"/>
      <c r="FAV5" s="372"/>
      <c r="FAW5" s="372"/>
      <c r="FAX5" s="372"/>
      <c r="FAY5" s="372"/>
      <c r="FAZ5" s="372"/>
      <c r="FBA5" s="372"/>
      <c r="FBB5" s="372"/>
      <c r="FBC5" s="372"/>
      <c r="FBD5" s="372"/>
      <c r="FBE5" s="372"/>
      <c r="FBF5" s="372"/>
      <c r="FBG5" s="372"/>
      <c r="FBH5" s="372"/>
      <c r="FBI5" s="372"/>
      <c r="FBJ5" s="372"/>
      <c r="FBK5" s="372"/>
      <c r="FBL5" s="372"/>
      <c r="FBM5" s="372"/>
      <c r="FBN5" s="372"/>
      <c r="FBO5" s="372"/>
      <c r="FBP5" s="372"/>
      <c r="FBQ5" s="372"/>
      <c r="FBR5" s="372"/>
      <c r="FBS5" s="372"/>
      <c r="FBT5" s="372"/>
      <c r="FBU5" s="372"/>
      <c r="FBV5" s="372"/>
      <c r="FBW5" s="372"/>
      <c r="FBX5" s="372"/>
      <c r="FBY5" s="372"/>
      <c r="FBZ5" s="372"/>
      <c r="FCA5" s="372"/>
      <c r="FCB5" s="372"/>
      <c r="FCC5" s="372"/>
      <c r="FCD5" s="372"/>
      <c r="FCE5" s="372"/>
      <c r="FCF5" s="372"/>
      <c r="FCG5" s="372"/>
      <c r="FCH5" s="372"/>
      <c r="FCI5" s="372"/>
      <c r="FCJ5" s="372"/>
      <c r="FCK5" s="372"/>
      <c r="FCL5" s="372"/>
      <c r="FCM5" s="372"/>
      <c r="FCN5" s="372"/>
      <c r="FCO5" s="372"/>
      <c r="FCP5" s="372"/>
      <c r="FCQ5" s="372"/>
      <c r="FCR5" s="372"/>
      <c r="FCS5" s="372"/>
      <c r="FCT5" s="372"/>
      <c r="FCU5" s="372"/>
      <c r="FCV5" s="372"/>
      <c r="FCW5" s="372"/>
      <c r="FCX5" s="372"/>
      <c r="FCY5" s="372"/>
      <c r="FCZ5" s="372"/>
      <c r="FDA5" s="372"/>
      <c r="FDB5" s="372"/>
      <c r="FDC5" s="372"/>
      <c r="FDD5" s="372"/>
      <c r="FDE5" s="372"/>
      <c r="FDF5" s="372"/>
      <c r="FDG5" s="372"/>
      <c r="FDH5" s="372"/>
      <c r="FDI5" s="372"/>
      <c r="FDJ5" s="372"/>
      <c r="FDK5" s="372"/>
      <c r="FDL5" s="372"/>
      <c r="FDM5" s="372"/>
      <c r="FDN5" s="372"/>
      <c r="FDO5" s="372"/>
      <c r="FDP5" s="372"/>
      <c r="FDQ5" s="372"/>
      <c r="FDR5" s="372"/>
      <c r="FDS5" s="372"/>
      <c r="FDT5" s="372"/>
      <c r="FDU5" s="372"/>
      <c r="FDV5" s="372"/>
      <c r="FDW5" s="372"/>
      <c r="FDX5" s="372"/>
      <c r="FDY5" s="372"/>
      <c r="FDZ5" s="372"/>
      <c r="FEA5" s="372"/>
      <c r="FEB5" s="372"/>
      <c r="FEC5" s="372"/>
      <c r="FED5" s="372"/>
      <c r="FEE5" s="372"/>
      <c r="FEF5" s="372"/>
      <c r="FEG5" s="372"/>
      <c r="FEH5" s="372"/>
      <c r="FEI5" s="372"/>
      <c r="FEJ5" s="372"/>
      <c r="FEK5" s="372"/>
      <c r="FEL5" s="372"/>
      <c r="FEM5" s="372"/>
      <c r="FEN5" s="372"/>
      <c r="FEO5" s="372"/>
      <c r="FEP5" s="372"/>
      <c r="FEQ5" s="372"/>
      <c r="FER5" s="372"/>
      <c r="FES5" s="372"/>
      <c r="FET5" s="372"/>
      <c r="FEU5" s="372"/>
      <c r="FEV5" s="372"/>
      <c r="FEW5" s="372"/>
      <c r="FEX5" s="372"/>
      <c r="FEY5" s="372"/>
      <c r="FEZ5" s="372"/>
      <c r="FFA5" s="372"/>
      <c r="FFB5" s="372"/>
      <c r="FFC5" s="372"/>
      <c r="FFD5" s="372"/>
      <c r="FFE5" s="372"/>
      <c r="FFF5" s="372"/>
      <c r="FFG5" s="372"/>
      <c r="FFH5" s="372"/>
      <c r="FFI5" s="372"/>
      <c r="FFJ5" s="372"/>
      <c r="FFK5" s="372"/>
      <c r="FFL5" s="372"/>
      <c r="FFM5" s="372"/>
      <c r="FFN5" s="372"/>
      <c r="FFO5" s="372"/>
      <c r="FFP5" s="372"/>
      <c r="FFQ5" s="372"/>
      <c r="FFR5" s="372"/>
      <c r="FFS5" s="372"/>
      <c r="FFT5" s="372"/>
      <c r="FFU5" s="372"/>
      <c r="FFV5" s="372"/>
      <c r="FFW5" s="372"/>
      <c r="FFX5" s="372"/>
      <c r="FFY5" s="372"/>
      <c r="FFZ5" s="372"/>
      <c r="FGA5" s="372"/>
      <c r="FGB5" s="372"/>
      <c r="FGC5" s="372"/>
      <c r="FGD5" s="372"/>
      <c r="FGE5" s="372"/>
      <c r="FGF5" s="372"/>
      <c r="FGG5" s="372"/>
      <c r="FGH5" s="372"/>
      <c r="FGI5" s="372"/>
      <c r="FGJ5" s="372"/>
      <c r="FGK5" s="372"/>
      <c r="FGL5" s="372"/>
      <c r="FGM5" s="372"/>
      <c r="FGN5" s="372"/>
      <c r="FGO5" s="372"/>
      <c r="FGP5" s="372"/>
      <c r="FGQ5" s="372"/>
      <c r="FGR5" s="372"/>
      <c r="FGS5" s="372"/>
      <c r="FGT5" s="372"/>
      <c r="FGU5" s="372"/>
      <c r="FGV5" s="372"/>
      <c r="FGW5" s="372"/>
      <c r="FGX5" s="372"/>
      <c r="FGY5" s="372"/>
      <c r="FGZ5" s="372"/>
      <c r="FHA5" s="372"/>
      <c r="FHB5" s="372"/>
      <c r="FHC5" s="372"/>
      <c r="FHD5" s="372"/>
      <c r="FHE5" s="372"/>
      <c r="FHF5" s="372"/>
      <c r="FHG5" s="372"/>
      <c r="FHH5" s="372"/>
      <c r="FHI5" s="372"/>
      <c r="FHJ5" s="372"/>
      <c r="FHK5" s="372"/>
      <c r="FHL5" s="372"/>
      <c r="FHM5" s="372"/>
      <c r="FHN5" s="372"/>
      <c r="FHO5" s="372"/>
      <c r="FHP5" s="372"/>
      <c r="FHQ5" s="372"/>
      <c r="FHR5" s="372"/>
      <c r="FHS5" s="372"/>
      <c r="FHT5" s="372"/>
      <c r="FHU5" s="372"/>
      <c r="FHV5" s="372"/>
      <c r="FHW5" s="372"/>
      <c r="FHX5" s="372"/>
      <c r="FHY5" s="372"/>
      <c r="FHZ5" s="372"/>
      <c r="FIA5" s="372"/>
      <c r="FIB5" s="372"/>
      <c r="FIC5" s="372"/>
      <c r="FID5" s="372"/>
      <c r="FIE5" s="372"/>
      <c r="FIF5" s="372"/>
      <c r="FIG5" s="372"/>
      <c r="FIH5" s="372"/>
      <c r="FII5" s="372"/>
      <c r="FIJ5" s="372"/>
      <c r="FIK5" s="372"/>
      <c r="FIL5" s="372"/>
      <c r="FIM5" s="372"/>
      <c r="FIN5" s="372"/>
      <c r="FIO5" s="372"/>
      <c r="FIP5" s="372"/>
      <c r="FIQ5" s="372"/>
      <c r="FIR5" s="372"/>
      <c r="FIS5" s="372"/>
      <c r="FIT5" s="372"/>
      <c r="FIU5" s="372"/>
      <c r="FIV5" s="372"/>
      <c r="FIW5" s="372"/>
      <c r="FIX5" s="372"/>
      <c r="FIY5" s="372"/>
      <c r="FIZ5" s="372"/>
      <c r="FJA5" s="372"/>
      <c r="FJB5" s="372"/>
      <c r="FJC5" s="372"/>
      <c r="FJD5" s="372"/>
      <c r="FJE5" s="372"/>
      <c r="FJF5" s="372"/>
      <c r="FJG5" s="372"/>
      <c r="FJH5" s="372"/>
      <c r="FJI5" s="372"/>
      <c r="FJJ5" s="372"/>
      <c r="FJK5" s="372"/>
      <c r="FJL5" s="372"/>
      <c r="FJM5" s="372"/>
      <c r="FJN5" s="372"/>
      <c r="FJO5" s="372"/>
      <c r="FJP5" s="372"/>
      <c r="FJQ5" s="372"/>
      <c r="FJR5" s="372"/>
      <c r="FJS5" s="372"/>
      <c r="FJT5" s="372"/>
      <c r="FJU5" s="372"/>
      <c r="FJV5" s="372"/>
      <c r="FJW5" s="372"/>
      <c r="FJX5" s="372"/>
      <c r="FJY5" s="372"/>
      <c r="FJZ5" s="372"/>
      <c r="FKA5" s="372"/>
      <c r="FKB5" s="372"/>
      <c r="FKC5" s="372"/>
      <c r="FKD5" s="372"/>
      <c r="FKE5" s="372"/>
      <c r="FKF5" s="372"/>
      <c r="FKG5" s="372"/>
      <c r="FKH5" s="372"/>
      <c r="FKI5" s="372"/>
      <c r="FKJ5" s="372"/>
      <c r="FKK5" s="372"/>
      <c r="FKL5" s="372"/>
      <c r="FKM5" s="372"/>
      <c r="FKN5" s="372"/>
      <c r="FKO5" s="372"/>
      <c r="FKP5" s="372"/>
      <c r="FKQ5" s="372"/>
      <c r="FKR5" s="372"/>
      <c r="FKS5" s="372"/>
      <c r="FKT5" s="372"/>
      <c r="FKU5" s="372"/>
      <c r="FKV5" s="372"/>
      <c r="FKW5" s="372"/>
      <c r="FKX5" s="372"/>
      <c r="FKY5" s="372"/>
      <c r="FKZ5" s="372"/>
      <c r="FLA5" s="372"/>
      <c r="FLB5" s="372"/>
      <c r="FLC5" s="372"/>
      <c r="FLD5" s="372"/>
      <c r="FLE5" s="372"/>
      <c r="FLF5" s="372"/>
      <c r="FLG5" s="372"/>
      <c r="FLH5" s="372"/>
      <c r="FLI5" s="372"/>
      <c r="FLJ5" s="372"/>
      <c r="FLK5" s="372"/>
      <c r="FLL5" s="372"/>
      <c r="FLM5" s="372"/>
      <c r="FLN5" s="372"/>
      <c r="FLO5" s="372"/>
      <c r="FLP5" s="372"/>
      <c r="FLQ5" s="372"/>
      <c r="FLR5" s="372"/>
      <c r="FLS5" s="372"/>
      <c r="FLT5" s="372"/>
      <c r="FLU5" s="372"/>
      <c r="FLV5" s="372"/>
      <c r="FLW5" s="372"/>
      <c r="FLX5" s="372"/>
      <c r="FLY5" s="372"/>
      <c r="FLZ5" s="372"/>
      <c r="FMA5" s="372"/>
      <c r="FMB5" s="372"/>
      <c r="FMC5" s="372"/>
      <c r="FMD5" s="372"/>
      <c r="FME5" s="372"/>
      <c r="FMF5" s="372"/>
      <c r="FMG5" s="372"/>
      <c r="FMH5" s="372"/>
      <c r="FMI5" s="372"/>
      <c r="FMJ5" s="372"/>
      <c r="FMK5" s="372"/>
      <c r="FML5" s="372"/>
      <c r="FMM5" s="372"/>
      <c r="FMN5" s="372"/>
      <c r="FMO5" s="372"/>
      <c r="FMP5" s="372"/>
      <c r="FMQ5" s="372"/>
      <c r="FMR5" s="372"/>
      <c r="FMS5" s="372"/>
      <c r="FMT5" s="372"/>
      <c r="FMU5" s="372"/>
      <c r="FMV5" s="372"/>
      <c r="FMW5" s="372"/>
      <c r="FMX5" s="372"/>
      <c r="FMY5" s="372"/>
      <c r="FMZ5" s="372"/>
      <c r="FNA5" s="372"/>
      <c r="FNB5" s="372"/>
      <c r="FNC5" s="372"/>
      <c r="FND5" s="372"/>
      <c r="FNE5" s="372"/>
      <c r="FNF5" s="372"/>
      <c r="FNG5" s="372"/>
      <c r="FNH5" s="372"/>
      <c r="FNI5" s="372"/>
      <c r="FNJ5" s="372"/>
      <c r="FNK5" s="372"/>
      <c r="FNL5" s="372"/>
      <c r="FNM5" s="372"/>
      <c r="FNN5" s="372"/>
      <c r="FNO5" s="372"/>
      <c r="FNP5" s="372"/>
      <c r="FNQ5" s="372"/>
      <c r="FNR5" s="372"/>
      <c r="FNS5" s="372"/>
      <c r="FNT5" s="372"/>
      <c r="FNU5" s="372"/>
      <c r="FNV5" s="372"/>
      <c r="FNW5" s="372"/>
      <c r="FNX5" s="372"/>
      <c r="FNY5" s="372"/>
      <c r="FNZ5" s="372"/>
      <c r="FOA5" s="372"/>
      <c r="FOB5" s="372"/>
      <c r="FOC5" s="372"/>
      <c r="FOD5" s="372"/>
      <c r="FOE5" s="372"/>
      <c r="FOF5" s="372"/>
      <c r="FOG5" s="372"/>
      <c r="FOH5" s="372"/>
      <c r="FOI5" s="372"/>
      <c r="FOJ5" s="372"/>
      <c r="FOK5" s="372"/>
      <c r="FOL5" s="372"/>
      <c r="FOM5" s="372"/>
      <c r="FON5" s="372"/>
      <c r="FOO5" s="372"/>
      <c r="FOP5" s="372"/>
      <c r="FOQ5" s="372"/>
      <c r="FOR5" s="372"/>
      <c r="FOS5" s="372"/>
      <c r="FOT5" s="372"/>
      <c r="FOU5" s="372"/>
      <c r="FOV5" s="372"/>
      <c r="FOW5" s="372"/>
      <c r="FOX5" s="372"/>
      <c r="FOY5" s="372"/>
      <c r="FOZ5" s="372"/>
      <c r="FPA5" s="372"/>
      <c r="FPB5" s="372"/>
      <c r="FPC5" s="372"/>
      <c r="FPD5" s="372"/>
      <c r="FPE5" s="372"/>
      <c r="FPF5" s="372"/>
      <c r="FPG5" s="372"/>
      <c r="FPH5" s="372"/>
      <c r="FPI5" s="372"/>
      <c r="FPJ5" s="372"/>
      <c r="FPK5" s="372"/>
      <c r="FPL5" s="372"/>
      <c r="FPM5" s="372"/>
      <c r="FPN5" s="372"/>
      <c r="FPO5" s="372"/>
      <c r="FPP5" s="372"/>
      <c r="FPQ5" s="372"/>
      <c r="FPR5" s="372"/>
      <c r="FPS5" s="372"/>
      <c r="FPT5" s="372"/>
      <c r="FPU5" s="372"/>
      <c r="FPV5" s="372"/>
      <c r="FPW5" s="372"/>
      <c r="FPX5" s="372"/>
      <c r="FPY5" s="372"/>
      <c r="FPZ5" s="372"/>
      <c r="FQA5" s="372"/>
      <c r="FQB5" s="372"/>
      <c r="FQC5" s="372"/>
      <c r="FQD5" s="372"/>
      <c r="FQE5" s="372"/>
      <c r="FQF5" s="372"/>
      <c r="FQG5" s="372"/>
      <c r="FQH5" s="372"/>
      <c r="FQI5" s="372"/>
      <c r="FQJ5" s="372"/>
      <c r="FQK5" s="372"/>
      <c r="FQL5" s="372"/>
      <c r="FQM5" s="372"/>
      <c r="FQN5" s="372"/>
      <c r="FQO5" s="372"/>
      <c r="FQP5" s="372"/>
      <c r="FQQ5" s="372"/>
      <c r="FQR5" s="372"/>
      <c r="FQS5" s="372"/>
      <c r="FQT5" s="372"/>
      <c r="FQU5" s="372"/>
      <c r="FQV5" s="372"/>
      <c r="FQW5" s="372"/>
      <c r="FQX5" s="372"/>
      <c r="FQY5" s="372"/>
      <c r="FQZ5" s="372"/>
      <c r="FRA5" s="372"/>
      <c r="FRB5" s="372"/>
      <c r="FRC5" s="372"/>
      <c r="FRD5" s="372"/>
      <c r="FRE5" s="372"/>
      <c r="FRF5" s="372"/>
      <c r="FRG5" s="372"/>
      <c r="FRH5" s="372"/>
      <c r="FRI5" s="372"/>
      <c r="FRJ5" s="372"/>
      <c r="FRK5" s="372"/>
      <c r="FRL5" s="372"/>
      <c r="FRM5" s="372"/>
      <c r="FRN5" s="372"/>
      <c r="FRO5" s="372"/>
      <c r="FRP5" s="372"/>
      <c r="FRQ5" s="372"/>
      <c r="FRR5" s="372"/>
      <c r="FRS5" s="372"/>
      <c r="FRT5" s="372"/>
      <c r="FRU5" s="372"/>
      <c r="FRV5" s="372"/>
      <c r="FRW5" s="372"/>
      <c r="FRX5" s="372"/>
      <c r="FRY5" s="372"/>
      <c r="FRZ5" s="372"/>
      <c r="FSA5" s="372"/>
      <c r="FSB5" s="372"/>
      <c r="FSC5" s="372"/>
      <c r="FSD5" s="372"/>
      <c r="FSE5" s="372"/>
      <c r="FSF5" s="372"/>
      <c r="FSG5" s="372"/>
      <c r="FSH5" s="372"/>
      <c r="FSI5" s="372"/>
      <c r="FSJ5" s="372"/>
      <c r="FSK5" s="372"/>
      <c r="FSL5" s="372"/>
      <c r="FSM5" s="372"/>
      <c r="FSN5" s="372"/>
      <c r="FSO5" s="372"/>
      <c r="FSP5" s="372"/>
      <c r="FSQ5" s="372"/>
      <c r="FSR5" s="372"/>
      <c r="FSS5" s="372"/>
      <c r="FST5" s="372"/>
      <c r="FSU5" s="372"/>
      <c r="FSV5" s="372"/>
      <c r="FSW5" s="372"/>
      <c r="FSX5" s="372"/>
      <c r="FSY5" s="372"/>
      <c r="FSZ5" s="372"/>
      <c r="FTA5" s="372"/>
      <c r="FTB5" s="372"/>
      <c r="FTC5" s="372"/>
      <c r="FTD5" s="372"/>
      <c r="FTE5" s="372"/>
      <c r="FTF5" s="372"/>
      <c r="FTG5" s="372"/>
      <c r="FTH5" s="372"/>
      <c r="FTI5" s="372"/>
      <c r="FTJ5" s="372"/>
      <c r="FTK5" s="372"/>
      <c r="FTL5" s="372"/>
      <c r="FTM5" s="372"/>
      <c r="FTN5" s="372"/>
      <c r="FTO5" s="372"/>
      <c r="FTP5" s="372"/>
      <c r="FTQ5" s="372"/>
      <c r="FTR5" s="372"/>
      <c r="FTS5" s="372"/>
      <c r="FTT5" s="372"/>
      <c r="FTU5" s="372"/>
      <c r="FTV5" s="372"/>
      <c r="FTW5" s="372"/>
      <c r="FTX5" s="372"/>
      <c r="FTY5" s="372"/>
      <c r="FTZ5" s="372"/>
      <c r="FUA5" s="372"/>
      <c r="FUB5" s="372"/>
      <c r="FUC5" s="372"/>
      <c r="FUD5" s="372"/>
      <c r="FUE5" s="372"/>
      <c r="FUF5" s="372"/>
      <c r="FUG5" s="372"/>
      <c r="FUH5" s="372"/>
      <c r="FUI5" s="372"/>
      <c r="FUJ5" s="372"/>
      <c r="FUK5" s="372"/>
      <c r="FUL5" s="372"/>
      <c r="FUM5" s="372"/>
      <c r="FUN5" s="372"/>
      <c r="FUO5" s="372"/>
      <c r="FUP5" s="372"/>
      <c r="FUQ5" s="372"/>
      <c r="FUR5" s="372"/>
      <c r="FUS5" s="372"/>
      <c r="FUT5" s="372"/>
      <c r="FUU5" s="372"/>
      <c r="FUV5" s="372"/>
      <c r="FUW5" s="372"/>
      <c r="FUX5" s="372"/>
      <c r="FUY5" s="372"/>
      <c r="FUZ5" s="372"/>
      <c r="FVA5" s="372"/>
      <c r="FVB5" s="372"/>
      <c r="FVC5" s="372"/>
      <c r="FVD5" s="372"/>
      <c r="FVE5" s="372"/>
      <c r="FVF5" s="372"/>
      <c r="FVG5" s="372"/>
      <c r="FVH5" s="372"/>
      <c r="FVI5" s="372"/>
      <c r="FVJ5" s="372"/>
      <c r="FVK5" s="372"/>
      <c r="FVL5" s="372"/>
      <c r="FVM5" s="372"/>
      <c r="FVN5" s="372"/>
      <c r="FVO5" s="372"/>
      <c r="FVP5" s="372"/>
      <c r="FVQ5" s="372"/>
      <c r="FVR5" s="372"/>
      <c r="FVS5" s="372"/>
      <c r="FVT5" s="372"/>
      <c r="FVU5" s="372"/>
      <c r="FVV5" s="372"/>
      <c r="FVW5" s="372"/>
      <c r="FVX5" s="372"/>
      <c r="FVY5" s="372"/>
      <c r="FVZ5" s="372"/>
      <c r="FWA5" s="372"/>
      <c r="FWB5" s="372"/>
      <c r="FWC5" s="372"/>
      <c r="FWD5" s="372"/>
      <c r="FWE5" s="372"/>
      <c r="FWF5" s="372"/>
      <c r="FWG5" s="372"/>
      <c r="FWH5" s="372"/>
      <c r="FWI5" s="372"/>
      <c r="FWJ5" s="372"/>
      <c r="FWK5" s="372"/>
      <c r="FWL5" s="372"/>
      <c r="FWM5" s="372"/>
      <c r="FWN5" s="372"/>
      <c r="FWO5" s="372"/>
      <c r="FWP5" s="372"/>
      <c r="FWQ5" s="372"/>
      <c r="FWR5" s="372"/>
      <c r="FWS5" s="372"/>
      <c r="FWT5" s="372"/>
      <c r="FWU5" s="372"/>
      <c r="FWV5" s="372"/>
      <c r="FWW5" s="372"/>
      <c r="FWX5" s="372"/>
      <c r="FWY5" s="372"/>
      <c r="FWZ5" s="372"/>
      <c r="FXA5" s="372"/>
      <c r="FXB5" s="372"/>
      <c r="FXC5" s="372"/>
      <c r="FXD5" s="372"/>
      <c r="FXE5" s="372"/>
      <c r="FXF5" s="372"/>
      <c r="FXG5" s="372"/>
      <c r="FXH5" s="372"/>
      <c r="FXI5" s="372"/>
      <c r="FXJ5" s="372"/>
      <c r="FXK5" s="372"/>
      <c r="FXL5" s="372"/>
      <c r="FXM5" s="372"/>
      <c r="FXN5" s="372"/>
      <c r="FXO5" s="372"/>
      <c r="FXP5" s="372"/>
      <c r="FXQ5" s="372"/>
      <c r="FXR5" s="372"/>
      <c r="FXS5" s="372"/>
      <c r="FXT5" s="372"/>
      <c r="FXU5" s="372"/>
      <c r="FXV5" s="372"/>
      <c r="FXW5" s="372"/>
      <c r="FXX5" s="372"/>
      <c r="FXY5" s="372"/>
      <c r="FXZ5" s="372"/>
      <c r="FYA5" s="372"/>
      <c r="FYB5" s="372"/>
      <c r="FYC5" s="372"/>
      <c r="FYD5" s="372"/>
      <c r="FYE5" s="372"/>
      <c r="FYF5" s="372"/>
      <c r="FYG5" s="372"/>
      <c r="FYH5" s="372"/>
      <c r="FYI5" s="372"/>
      <c r="FYJ5" s="372"/>
      <c r="FYK5" s="372"/>
      <c r="FYL5" s="372"/>
      <c r="FYM5" s="372"/>
      <c r="FYN5" s="372"/>
      <c r="FYO5" s="372"/>
      <c r="FYP5" s="372"/>
      <c r="FYQ5" s="372"/>
      <c r="FYR5" s="372"/>
      <c r="FYS5" s="372"/>
      <c r="FYT5" s="372"/>
      <c r="FYU5" s="372"/>
      <c r="FYV5" s="372"/>
      <c r="FYW5" s="372"/>
      <c r="FYX5" s="372"/>
      <c r="FYY5" s="372"/>
      <c r="FYZ5" s="372"/>
      <c r="FZA5" s="372"/>
      <c r="FZB5" s="372"/>
      <c r="FZC5" s="372"/>
      <c r="FZD5" s="372"/>
      <c r="FZE5" s="372"/>
      <c r="FZF5" s="372"/>
      <c r="FZG5" s="372"/>
      <c r="FZH5" s="372"/>
      <c r="FZI5" s="372"/>
      <c r="FZJ5" s="372"/>
      <c r="FZK5" s="372"/>
      <c r="FZL5" s="372"/>
      <c r="FZM5" s="372"/>
      <c r="FZN5" s="372"/>
      <c r="FZO5" s="372"/>
      <c r="FZP5" s="372"/>
      <c r="FZQ5" s="372"/>
      <c r="FZR5" s="372"/>
      <c r="FZS5" s="372"/>
      <c r="FZT5" s="372"/>
      <c r="FZU5" s="372"/>
      <c r="FZV5" s="372"/>
      <c r="FZW5" s="372"/>
      <c r="FZX5" s="372"/>
      <c r="FZY5" s="372"/>
      <c r="FZZ5" s="372"/>
      <c r="GAA5" s="372"/>
      <c r="GAB5" s="372"/>
      <c r="GAC5" s="372"/>
      <c r="GAD5" s="372"/>
      <c r="GAE5" s="372"/>
      <c r="GAF5" s="372"/>
      <c r="GAG5" s="372"/>
      <c r="GAH5" s="372"/>
      <c r="GAI5" s="372"/>
      <c r="GAJ5" s="372"/>
      <c r="GAK5" s="372"/>
      <c r="GAL5" s="372"/>
      <c r="GAM5" s="372"/>
      <c r="GAN5" s="372"/>
      <c r="GAO5" s="372"/>
      <c r="GAP5" s="372"/>
      <c r="GAQ5" s="372"/>
      <c r="GAR5" s="372"/>
      <c r="GAS5" s="372"/>
      <c r="GAT5" s="372"/>
      <c r="GAU5" s="372"/>
      <c r="GAV5" s="372"/>
      <c r="GAW5" s="372"/>
      <c r="GAX5" s="372"/>
      <c r="GAY5" s="372"/>
      <c r="GAZ5" s="372"/>
      <c r="GBA5" s="372"/>
      <c r="GBB5" s="372"/>
      <c r="GBC5" s="372"/>
      <c r="GBD5" s="372"/>
      <c r="GBE5" s="372"/>
      <c r="GBF5" s="372"/>
      <c r="GBG5" s="372"/>
      <c r="GBH5" s="372"/>
      <c r="GBI5" s="372"/>
      <c r="GBJ5" s="372"/>
      <c r="GBK5" s="372"/>
      <c r="GBL5" s="372"/>
      <c r="GBM5" s="372"/>
      <c r="GBN5" s="372"/>
      <c r="GBO5" s="372"/>
      <c r="GBP5" s="372"/>
      <c r="GBQ5" s="372"/>
      <c r="GBR5" s="372"/>
      <c r="GBS5" s="372"/>
      <c r="GBT5" s="372"/>
      <c r="GBU5" s="372"/>
      <c r="GBV5" s="372"/>
      <c r="GBW5" s="372"/>
      <c r="GBX5" s="372"/>
      <c r="GBY5" s="372"/>
      <c r="GBZ5" s="372"/>
      <c r="GCA5" s="372"/>
      <c r="GCB5" s="372"/>
      <c r="GCC5" s="372"/>
      <c r="GCD5" s="372"/>
      <c r="GCE5" s="372"/>
      <c r="GCF5" s="372"/>
      <c r="GCG5" s="372"/>
      <c r="GCH5" s="372"/>
      <c r="GCI5" s="372"/>
      <c r="GCJ5" s="372"/>
      <c r="GCK5" s="372"/>
      <c r="GCL5" s="372"/>
      <c r="GCM5" s="372"/>
      <c r="GCN5" s="372"/>
      <c r="GCO5" s="372"/>
      <c r="GCP5" s="372"/>
      <c r="GCQ5" s="372"/>
      <c r="GCR5" s="372"/>
      <c r="GCS5" s="372"/>
      <c r="GCT5" s="372"/>
      <c r="GCU5" s="372"/>
      <c r="GCV5" s="372"/>
      <c r="GCW5" s="372"/>
      <c r="GCX5" s="372"/>
      <c r="GCY5" s="372"/>
      <c r="GCZ5" s="372"/>
      <c r="GDA5" s="372"/>
      <c r="GDB5" s="372"/>
      <c r="GDC5" s="372"/>
      <c r="GDD5" s="372"/>
      <c r="GDE5" s="372"/>
      <c r="GDF5" s="372"/>
      <c r="GDG5" s="372"/>
      <c r="GDH5" s="372"/>
      <c r="GDI5" s="372"/>
      <c r="GDJ5" s="372"/>
      <c r="GDK5" s="372"/>
      <c r="GDL5" s="372"/>
      <c r="GDM5" s="372"/>
      <c r="GDN5" s="372"/>
      <c r="GDO5" s="372"/>
      <c r="GDP5" s="372"/>
      <c r="GDQ5" s="372"/>
      <c r="GDR5" s="372"/>
      <c r="GDS5" s="372"/>
      <c r="GDT5" s="372"/>
      <c r="GDU5" s="372"/>
      <c r="GDV5" s="372"/>
      <c r="GDW5" s="372"/>
      <c r="GDX5" s="372"/>
      <c r="GDY5" s="372"/>
      <c r="GDZ5" s="372"/>
      <c r="GEA5" s="372"/>
      <c r="GEB5" s="372"/>
      <c r="GEC5" s="372"/>
      <c r="GED5" s="372"/>
      <c r="GEE5" s="372"/>
      <c r="GEF5" s="372"/>
      <c r="GEG5" s="372"/>
      <c r="GEH5" s="372"/>
      <c r="GEI5" s="372"/>
      <c r="GEJ5" s="372"/>
      <c r="GEK5" s="372"/>
      <c r="GEL5" s="372"/>
      <c r="GEM5" s="372"/>
      <c r="GEN5" s="372"/>
      <c r="GEO5" s="372"/>
      <c r="GEP5" s="372"/>
      <c r="GEQ5" s="372"/>
      <c r="GER5" s="372"/>
      <c r="GES5" s="372"/>
      <c r="GET5" s="372"/>
      <c r="GEU5" s="372"/>
      <c r="GEV5" s="372"/>
      <c r="GEW5" s="372"/>
      <c r="GEX5" s="372"/>
      <c r="GEY5" s="372"/>
      <c r="GEZ5" s="372"/>
      <c r="GFA5" s="372"/>
      <c r="GFB5" s="372"/>
      <c r="GFC5" s="372"/>
      <c r="GFD5" s="372"/>
      <c r="GFE5" s="372"/>
      <c r="GFF5" s="372"/>
      <c r="GFG5" s="372"/>
      <c r="GFH5" s="372"/>
      <c r="GFI5" s="372"/>
      <c r="GFJ5" s="372"/>
      <c r="GFK5" s="372"/>
      <c r="GFL5" s="372"/>
      <c r="GFM5" s="372"/>
      <c r="GFN5" s="372"/>
      <c r="GFO5" s="372"/>
      <c r="GFP5" s="372"/>
      <c r="GFQ5" s="372"/>
      <c r="GFR5" s="372"/>
      <c r="GFS5" s="372"/>
      <c r="GFT5" s="372"/>
      <c r="GFU5" s="372"/>
      <c r="GFV5" s="372"/>
      <c r="GFW5" s="372"/>
      <c r="GFX5" s="372"/>
      <c r="GFY5" s="372"/>
      <c r="GFZ5" s="372"/>
      <c r="GGA5" s="372"/>
      <c r="GGB5" s="372"/>
      <c r="GGC5" s="372"/>
      <c r="GGD5" s="372"/>
      <c r="GGE5" s="372"/>
      <c r="GGF5" s="372"/>
      <c r="GGG5" s="372"/>
      <c r="GGH5" s="372"/>
      <c r="GGI5" s="372"/>
      <c r="GGJ5" s="372"/>
      <c r="GGK5" s="372"/>
      <c r="GGL5" s="372"/>
      <c r="GGM5" s="372"/>
      <c r="GGN5" s="372"/>
      <c r="GGO5" s="372"/>
      <c r="GGP5" s="372"/>
      <c r="GGQ5" s="372"/>
      <c r="GGR5" s="372"/>
      <c r="GGS5" s="372"/>
      <c r="GGT5" s="372"/>
      <c r="GGU5" s="372"/>
      <c r="GGV5" s="372"/>
      <c r="GGW5" s="372"/>
      <c r="GGX5" s="372"/>
      <c r="GGY5" s="372"/>
      <c r="GGZ5" s="372"/>
      <c r="GHA5" s="372"/>
      <c r="GHB5" s="372"/>
      <c r="GHC5" s="372"/>
      <c r="GHD5" s="372"/>
      <c r="GHE5" s="372"/>
      <c r="GHF5" s="372"/>
      <c r="GHG5" s="372"/>
      <c r="GHH5" s="372"/>
      <c r="GHI5" s="372"/>
      <c r="GHJ5" s="372"/>
      <c r="GHK5" s="372"/>
      <c r="GHL5" s="372"/>
      <c r="GHM5" s="372"/>
      <c r="GHN5" s="372"/>
      <c r="GHO5" s="372"/>
      <c r="GHP5" s="372"/>
      <c r="GHQ5" s="372"/>
      <c r="GHR5" s="372"/>
      <c r="GHS5" s="372"/>
      <c r="GHT5" s="372"/>
      <c r="GHU5" s="372"/>
      <c r="GHV5" s="372"/>
      <c r="GHW5" s="372"/>
      <c r="GHX5" s="372"/>
      <c r="GHY5" s="372"/>
      <c r="GHZ5" s="372"/>
      <c r="GIA5" s="372"/>
      <c r="GIB5" s="372"/>
      <c r="GIC5" s="372"/>
      <c r="GID5" s="372"/>
      <c r="GIE5" s="372"/>
      <c r="GIF5" s="372"/>
      <c r="GIG5" s="372"/>
      <c r="GIH5" s="372"/>
      <c r="GII5" s="372"/>
      <c r="GIJ5" s="372"/>
      <c r="GIK5" s="372"/>
      <c r="GIL5" s="372"/>
      <c r="GIM5" s="372"/>
      <c r="GIN5" s="372"/>
      <c r="GIO5" s="372"/>
      <c r="GIP5" s="372"/>
      <c r="GIQ5" s="372"/>
      <c r="GIR5" s="372"/>
      <c r="GIS5" s="372"/>
      <c r="GIT5" s="372"/>
      <c r="GIU5" s="372"/>
      <c r="GIV5" s="372"/>
      <c r="GIW5" s="372"/>
      <c r="GIX5" s="372"/>
      <c r="GIY5" s="372"/>
      <c r="GIZ5" s="372"/>
      <c r="GJA5" s="372"/>
      <c r="GJB5" s="372"/>
      <c r="GJC5" s="372"/>
      <c r="GJD5" s="372"/>
      <c r="GJE5" s="372"/>
      <c r="GJF5" s="372"/>
      <c r="GJG5" s="372"/>
      <c r="GJH5" s="372"/>
      <c r="GJI5" s="372"/>
      <c r="GJJ5" s="372"/>
      <c r="GJK5" s="372"/>
      <c r="GJL5" s="372"/>
      <c r="GJM5" s="372"/>
      <c r="GJN5" s="372"/>
      <c r="GJO5" s="372"/>
      <c r="GJP5" s="372"/>
      <c r="GJQ5" s="372"/>
      <c r="GJR5" s="372"/>
      <c r="GJS5" s="372"/>
      <c r="GJT5" s="372"/>
      <c r="GJU5" s="372"/>
      <c r="GJV5" s="372"/>
      <c r="GJW5" s="372"/>
      <c r="GJX5" s="372"/>
      <c r="GJY5" s="372"/>
      <c r="GJZ5" s="372"/>
      <c r="GKA5" s="372"/>
      <c r="GKB5" s="372"/>
      <c r="GKC5" s="372"/>
      <c r="GKD5" s="372"/>
      <c r="GKE5" s="372"/>
      <c r="GKF5" s="372"/>
      <c r="GKG5" s="372"/>
      <c r="GKH5" s="372"/>
      <c r="GKI5" s="372"/>
      <c r="GKJ5" s="372"/>
      <c r="GKK5" s="372"/>
      <c r="GKL5" s="372"/>
      <c r="GKM5" s="372"/>
      <c r="GKN5" s="372"/>
      <c r="GKO5" s="372"/>
      <c r="GKP5" s="372"/>
      <c r="GKQ5" s="372"/>
      <c r="GKR5" s="372"/>
      <c r="GKS5" s="372"/>
      <c r="GKT5" s="372"/>
      <c r="GKU5" s="372"/>
      <c r="GKV5" s="372"/>
      <c r="GKW5" s="372"/>
      <c r="GKX5" s="372"/>
      <c r="GKY5" s="372"/>
      <c r="GKZ5" s="372"/>
      <c r="GLA5" s="372"/>
      <c r="GLB5" s="372"/>
      <c r="GLC5" s="372"/>
      <c r="GLD5" s="372"/>
      <c r="GLE5" s="372"/>
      <c r="GLF5" s="372"/>
      <c r="GLG5" s="372"/>
      <c r="GLH5" s="372"/>
      <c r="GLI5" s="372"/>
      <c r="GLJ5" s="372"/>
      <c r="GLK5" s="372"/>
      <c r="GLL5" s="372"/>
      <c r="GLM5" s="372"/>
      <c r="GLN5" s="372"/>
      <c r="GLO5" s="372"/>
      <c r="GLP5" s="372"/>
      <c r="GLQ5" s="372"/>
      <c r="GLR5" s="372"/>
      <c r="GLS5" s="372"/>
      <c r="GLT5" s="372"/>
      <c r="GLU5" s="372"/>
      <c r="GLV5" s="372"/>
      <c r="GLW5" s="372"/>
      <c r="GLX5" s="372"/>
      <c r="GLY5" s="372"/>
      <c r="GLZ5" s="372"/>
      <c r="GMA5" s="372"/>
      <c r="GMB5" s="372"/>
      <c r="GMC5" s="372"/>
      <c r="GMD5" s="372"/>
      <c r="GME5" s="372"/>
      <c r="GMF5" s="372"/>
      <c r="GMG5" s="372"/>
      <c r="GMH5" s="372"/>
      <c r="GMI5" s="372"/>
      <c r="GMJ5" s="372"/>
      <c r="GMK5" s="372"/>
      <c r="GML5" s="372"/>
      <c r="GMM5" s="372"/>
      <c r="GMN5" s="372"/>
      <c r="GMO5" s="372"/>
      <c r="GMP5" s="372"/>
      <c r="GMQ5" s="372"/>
      <c r="GMR5" s="372"/>
      <c r="GMS5" s="372"/>
      <c r="GMT5" s="372"/>
      <c r="GMU5" s="372"/>
      <c r="GMV5" s="372"/>
      <c r="GMW5" s="372"/>
      <c r="GMX5" s="372"/>
      <c r="GMY5" s="372"/>
      <c r="GMZ5" s="372"/>
      <c r="GNA5" s="372"/>
      <c r="GNB5" s="372"/>
      <c r="GNC5" s="372"/>
      <c r="GND5" s="372"/>
      <c r="GNE5" s="372"/>
      <c r="GNF5" s="372"/>
      <c r="GNG5" s="372"/>
      <c r="GNH5" s="372"/>
      <c r="GNI5" s="372"/>
      <c r="GNJ5" s="372"/>
      <c r="GNK5" s="372"/>
      <c r="GNL5" s="372"/>
      <c r="GNM5" s="372"/>
      <c r="GNN5" s="372"/>
      <c r="GNO5" s="372"/>
      <c r="GNP5" s="372"/>
      <c r="GNQ5" s="372"/>
      <c r="GNR5" s="372"/>
      <c r="GNS5" s="372"/>
      <c r="GNT5" s="372"/>
      <c r="GNU5" s="372"/>
      <c r="GNV5" s="372"/>
      <c r="GNW5" s="372"/>
      <c r="GNX5" s="372"/>
      <c r="GNY5" s="372"/>
      <c r="GNZ5" s="372"/>
      <c r="GOA5" s="372"/>
      <c r="GOB5" s="372"/>
      <c r="GOC5" s="372"/>
      <c r="GOD5" s="372"/>
      <c r="GOE5" s="372"/>
      <c r="GOF5" s="372"/>
      <c r="GOG5" s="372"/>
      <c r="GOH5" s="372"/>
      <c r="GOI5" s="372"/>
      <c r="GOJ5" s="372"/>
      <c r="GOK5" s="372"/>
      <c r="GOL5" s="372"/>
      <c r="GOM5" s="372"/>
      <c r="GON5" s="372"/>
      <c r="GOO5" s="372"/>
      <c r="GOP5" s="372"/>
      <c r="GOQ5" s="372"/>
      <c r="GOR5" s="372"/>
      <c r="GOS5" s="372"/>
      <c r="GOT5" s="372"/>
      <c r="GOU5" s="372"/>
      <c r="GOV5" s="372"/>
      <c r="GOW5" s="372"/>
      <c r="GOX5" s="372"/>
      <c r="GOY5" s="372"/>
      <c r="GOZ5" s="372"/>
      <c r="GPA5" s="372"/>
      <c r="GPB5" s="372"/>
      <c r="GPC5" s="372"/>
      <c r="GPD5" s="372"/>
      <c r="GPE5" s="372"/>
      <c r="GPF5" s="372"/>
      <c r="GPG5" s="372"/>
      <c r="GPH5" s="372"/>
      <c r="GPI5" s="372"/>
      <c r="GPJ5" s="372"/>
      <c r="GPK5" s="372"/>
      <c r="GPL5" s="372"/>
      <c r="GPM5" s="372"/>
      <c r="GPN5" s="372"/>
      <c r="GPO5" s="372"/>
      <c r="GPP5" s="372"/>
      <c r="GPQ5" s="372"/>
      <c r="GPR5" s="372"/>
      <c r="GPS5" s="372"/>
      <c r="GPT5" s="372"/>
      <c r="GPU5" s="372"/>
      <c r="GPV5" s="372"/>
      <c r="GPW5" s="372"/>
      <c r="GPX5" s="372"/>
      <c r="GPY5" s="372"/>
      <c r="GPZ5" s="372"/>
      <c r="GQA5" s="372"/>
      <c r="GQB5" s="372"/>
      <c r="GQC5" s="372"/>
      <c r="GQD5" s="372"/>
      <c r="GQE5" s="372"/>
      <c r="GQF5" s="372"/>
      <c r="GQG5" s="372"/>
      <c r="GQH5" s="372"/>
      <c r="GQI5" s="372"/>
      <c r="GQJ5" s="372"/>
      <c r="GQK5" s="372"/>
      <c r="GQL5" s="372"/>
      <c r="GQM5" s="372"/>
      <c r="GQN5" s="372"/>
      <c r="GQO5" s="372"/>
      <c r="GQP5" s="372"/>
      <c r="GQQ5" s="372"/>
      <c r="GQR5" s="372"/>
      <c r="GQS5" s="372"/>
      <c r="GQT5" s="372"/>
      <c r="GQU5" s="372"/>
      <c r="GQV5" s="372"/>
      <c r="GQW5" s="372"/>
      <c r="GQX5" s="372"/>
      <c r="GQY5" s="372"/>
      <c r="GQZ5" s="372"/>
      <c r="GRA5" s="372"/>
      <c r="GRB5" s="372"/>
      <c r="GRC5" s="372"/>
      <c r="GRD5" s="372"/>
      <c r="GRE5" s="372"/>
      <c r="GRF5" s="372"/>
      <c r="GRG5" s="372"/>
      <c r="GRH5" s="372"/>
      <c r="GRI5" s="372"/>
      <c r="GRJ5" s="372"/>
      <c r="GRK5" s="372"/>
      <c r="GRL5" s="372"/>
      <c r="GRM5" s="372"/>
      <c r="GRN5" s="372"/>
      <c r="GRO5" s="372"/>
      <c r="GRP5" s="372"/>
      <c r="GRQ5" s="372"/>
      <c r="GRR5" s="372"/>
      <c r="GRS5" s="372"/>
      <c r="GRT5" s="372"/>
      <c r="GRU5" s="372"/>
      <c r="GRV5" s="372"/>
      <c r="GRW5" s="372"/>
      <c r="GRX5" s="372"/>
      <c r="GRY5" s="372"/>
      <c r="GRZ5" s="372"/>
      <c r="GSA5" s="372"/>
      <c r="GSB5" s="372"/>
      <c r="GSC5" s="372"/>
      <c r="GSD5" s="372"/>
      <c r="GSE5" s="372"/>
      <c r="GSF5" s="372"/>
      <c r="GSG5" s="372"/>
      <c r="GSH5" s="372"/>
      <c r="GSI5" s="372"/>
      <c r="GSJ5" s="372"/>
      <c r="GSK5" s="372"/>
      <c r="GSL5" s="372"/>
      <c r="GSM5" s="372"/>
      <c r="GSN5" s="372"/>
      <c r="GSO5" s="372"/>
      <c r="GSP5" s="372"/>
      <c r="GSQ5" s="372"/>
      <c r="GSR5" s="372"/>
      <c r="GSS5" s="372"/>
      <c r="GST5" s="372"/>
      <c r="GSU5" s="372"/>
      <c r="GSV5" s="372"/>
      <c r="GSW5" s="372"/>
      <c r="GSX5" s="372"/>
      <c r="GSY5" s="372"/>
      <c r="GSZ5" s="372"/>
      <c r="GTA5" s="372"/>
      <c r="GTB5" s="372"/>
      <c r="GTC5" s="372"/>
      <c r="GTD5" s="372"/>
      <c r="GTE5" s="372"/>
      <c r="GTF5" s="372"/>
      <c r="GTG5" s="372"/>
      <c r="GTH5" s="372"/>
      <c r="GTI5" s="372"/>
      <c r="GTJ5" s="372"/>
      <c r="GTK5" s="372"/>
      <c r="GTL5" s="372"/>
      <c r="GTM5" s="372"/>
      <c r="GTN5" s="372"/>
      <c r="GTO5" s="372"/>
      <c r="GTP5" s="372"/>
      <c r="GTQ5" s="372"/>
      <c r="GTR5" s="372"/>
      <c r="GTS5" s="372"/>
      <c r="GTT5" s="372"/>
      <c r="GTU5" s="372"/>
      <c r="GTV5" s="372"/>
      <c r="GTW5" s="372"/>
      <c r="GTX5" s="372"/>
      <c r="GTY5" s="372"/>
      <c r="GTZ5" s="372"/>
      <c r="GUA5" s="372"/>
      <c r="GUB5" s="372"/>
      <c r="GUC5" s="372"/>
      <c r="GUD5" s="372"/>
      <c r="GUE5" s="372"/>
      <c r="GUF5" s="372"/>
      <c r="GUG5" s="372"/>
      <c r="GUH5" s="372"/>
      <c r="GUI5" s="372"/>
      <c r="GUJ5" s="372"/>
      <c r="GUK5" s="372"/>
      <c r="GUL5" s="372"/>
      <c r="GUM5" s="372"/>
      <c r="GUN5" s="372"/>
      <c r="GUO5" s="372"/>
      <c r="GUP5" s="372"/>
      <c r="GUQ5" s="372"/>
      <c r="GUR5" s="372"/>
      <c r="GUS5" s="372"/>
      <c r="GUT5" s="372"/>
      <c r="GUU5" s="372"/>
      <c r="GUV5" s="372"/>
      <c r="GUW5" s="372"/>
      <c r="GUX5" s="372"/>
      <c r="GUY5" s="372"/>
      <c r="GUZ5" s="372"/>
      <c r="GVA5" s="372"/>
      <c r="GVB5" s="372"/>
      <c r="GVC5" s="372"/>
      <c r="GVD5" s="372"/>
      <c r="GVE5" s="372"/>
      <c r="GVF5" s="372"/>
      <c r="GVG5" s="372"/>
      <c r="GVH5" s="372"/>
      <c r="GVI5" s="372"/>
      <c r="GVJ5" s="372"/>
      <c r="GVK5" s="372"/>
      <c r="GVL5" s="372"/>
      <c r="GVM5" s="372"/>
      <c r="GVN5" s="372"/>
      <c r="GVO5" s="372"/>
      <c r="GVP5" s="372"/>
      <c r="GVQ5" s="372"/>
      <c r="GVR5" s="372"/>
      <c r="GVS5" s="372"/>
      <c r="GVT5" s="372"/>
      <c r="GVU5" s="372"/>
      <c r="GVV5" s="372"/>
      <c r="GVW5" s="372"/>
      <c r="GVX5" s="372"/>
      <c r="GVY5" s="372"/>
      <c r="GVZ5" s="372"/>
      <c r="GWA5" s="372"/>
      <c r="GWB5" s="372"/>
      <c r="GWC5" s="372"/>
      <c r="GWD5" s="372"/>
      <c r="GWE5" s="372"/>
      <c r="GWF5" s="372"/>
      <c r="GWG5" s="372"/>
      <c r="GWH5" s="372"/>
      <c r="GWI5" s="372"/>
      <c r="GWJ5" s="372"/>
      <c r="GWK5" s="372"/>
      <c r="GWL5" s="372"/>
      <c r="GWM5" s="372"/>
      <c r="GWN5" s="372"/>
      <c r="GWO5" s="372"/>
      <c r="GWP5" s="372"/>
      <c r="GWQ5" s="372"/>
      <c r="GWR5" s="372"/>
      <c r="GWS5" s="372"/>
      <c r="GWT5" s="372"/>
      <c r="GWU5" s="372"/>
      <c r="GWV5" s="372"/>
      <c r="GWW5" s="372"/>
      <c r="GWX5" s="372"/>
      <c r="GWY5" s="372"/>
      <c r="GWZ5" s="372"/>
      <c r="GXA5" s="372"/>
      <c r="GXB5" s="372"/>
      <c r="GXC5" s="372"/>
      <c r="GXD5" s="372"/>
      <c r="GXE5" s="372"/>
      <c r="GXF5" s="372"/>
      <c r="GXG5" s="372"/>
      <c r="GXH5" s="372"/>
      <c r="GXI5" s="372"/>
      <c r="GXJ5" s="372"/>
      <c r="GXK5" s="372"/>
      <c r="GXL5" s="372"/>
      <c r="GXM5" s="372"/>
      <c r="GXN5" s="372"/>
      <c r="GXO5" s="372"/>
      <c r="GXP5" s="372"/>
      <c r="GXQ5" s="372"/>
      <c r="GXR5" s="372"/>
      <c r="GXS5" s="372"/>
      <c r="GXT5" s="372"/>
      <c r="GXU5" s="372"/>
      <c r="GXV5" s="372"/>
      <c r="GXW5" s="372"/>
      <c r="GXX5" s="372"/>
      <c r="GXY5" s="372"/>
      <c r="GXZ5" s="372"/>
      <c r="GYA5" s="372"/>
      <c r="GYB5" s="372"/>
      <c r="GYC5" s="372"/>
      <c r="GYD5" s="372"/>
      <c r="GYE5" s="372"/>
      <c r="GYF5" s="372"/>
      <c r="GYG5" s="372"/>
      <c r="GYH5" s="372"/>
      <c r="GYI5" s="372"/>
      <c r="GYJ5" s="372"/>
      <c r="GYK5" s="372"/>
      <c r="GYL5" s="372"/>
      <c r="GYM5" s="372"/>
      <c r="GYN5" s="372"/>
      <c r="GYO5" s="372"/>
      <c r="GYP5" s="372"/>
      <c r="GYQ5" s="372"/>
      <c r="GYR5" s="372"/>
      <c r="GYS5" s="372"/>
      <c r="GYT5" s="372"/>
      <c r="GYU5" s="372"/>
      <c r="GYV5" s="372"/>
      <c r="GYW5" s="372"/>
      <c r="GYX5" s="372"/>
      <c r="GYY5" s="372"/>
      <c r="GYZ5" s="372"/>
      <c r="GZA5" s="372"/>
      <c r="GZB5" s="372"/>
      <c r="GZC5" s="372"/>
      <c r="GZD5" s="372"/>
      <c r="GZE5" s="372"/>
      <c r="GZF5" s="372"/>
      <c r="GZG5" s="372"/>
      <c r="GZH5" s="372"/>
      <c r="GZI5" s="372"/>
      <c r="GZJ5" s="372"/>
      <c r="GZK5" s="372"/>
      <c r="GZL5" s="372"/>
      <c r="GZM5" s="372"/>
      <c r="GZN5" s="372"/>
      <c r="GZO5" s="372"/>
      <c r="GZP5" s="372"/>
      <c r="GZQ5" s="372"/>
      <c r="GZR5" s="372"/>
      <c r="GZS5" s="372"/>
      <c r="GZT5" s="372"/>
      <c r="GZU5" s="372"/>
      <c r="GZV5" s="372"/>
      <c r="GZW5" s="372"/>
      <c r="GZX5" s="372"/>
      <c r="GZY5" s="372"/>
      <c r="GZZ5" s="372"/>
      <c r="HAA5" s="372"/>
      <c r="HAB5" s="372"/>
      <c r="HAC5" s="372"/>
      <c r="HAD5" s="372"/>
      <c r="HAE5" s="372"/>
      <c r="HAF5" s="372"/>
      <c r="HAG5" s="372"/>
      <c r="HAH5" s="372"/>
      <c r="HAI5" s="372"/>
      <c r="HAJ5" s="372"/>
      <c r="HAK5" s="372"/>
      <c r="HAL5" s="372"/>
      <c r="HAM5" s="372"/>
      <c r="HAN5" s="372"/>
      <c r="HAO5" s="372"/>
      <c r="HAP5" s="372"/>
      <c r="HAQ5" s="372"/>
      <c r="HAR5" s="372"/>
      <c r="HAS5" s="372"/>
      <c r="HAT5" s="372"/>
      <c r="HAU5" s="372"/>
      <c r="HAV5" s="372"/>
      <c r="HAW5" s="372"/>
      <c r="HAX5" s="372"/>
      <c r="HAY5" s="372"/>
      <c r="HAZ5" s="372"/>
      <c r="HBA5" s="372"/>
      <c r="HBB5" s="372"/>
      <c r="HBC5" s="372"/>
      <c r="HBD5" s="372"/>
      <c r="HBE5" s="372"/>
      <c r="HBF5" s="372"/>
      <c r="HBG5" s="372"/>
      <c r="HBH5" s="372"/>
      <c r="HBI5" s="372"/>
      <c r="HBJ5" s="372"/>
      <c r="HBK5" s="372"/>
      <c r="HBL5" s="372"/>
      <c r="HBM5" s="372"/>
      <c r="HBN5" s="372"/>
      <c r="HBO5" s="372"/>
      <c r="HBP5" s="372"/>
      <c r="HBQ5" s="372"/>
      <c r="HBR5" s="372"/>
      <c r="HBS5" s="372"/>
      <c r="HBT5" s="372"/>
      <c r="HBU5" s="372"/>
      <c r="HBV5" s="372"/>
      <c r="HBW5" s="372"/>
      <c r="HBX5" s="372"/>
      <c r="HBY5" s="372"/>
      <c r="HBZ5" s="372"/>
      <c r="HCA5" s="372"/>
      <c r="HCB5" s="372"/>
      <c r="HCC5" s="372"/>
      <c r="HCD5" s="372"/>
      <c r="HCE5" s="372"/>
      <c r="HCF5" s="372"/>
      <c r="HCG5" s="372"/>
      <c r="HCH5" s="372"/>
      <c r="HCI5" s="372"/>
      <c r="HCJ5" s="372"/>
      <c r="HCK5" s="372"/>
      <c r="HCL5" s="372"/>
      <c r="HCM5" s="372"/>
      <c r="HCN5" s="372"/>
      <c r="HCO5" s="372"/>
      <c r="HCP5" s="372"/>
      <c r="HCQ5" s="372"/>
      <c r="HCR5" s="372"/>
      <c r="HCS5" s="372"/>
      <c r="HCT5" s="372"/>
      <c r="HCU5" s="372"/>
      <c r="HCV5" s="372"/>
      <c r="HCW5" s="372"/>
      <c r="HCX5" s="372"/>
      <c r="HCY5" s="372"/>
      <c r="HCZ5" s="372"/>
      <c r="HDA5" s="372"/>
      <c r="HDB5" s="372"/>
      <c r="HDC5" s="372"/>
      <c r="HDD5" s="372"/>
      <c r="HDE5" s="372"/>
      <c r="HDF5" s="372"/>
      <c r="HDG5" s="372"/>
      <c r="HDH5" s="372"/>
      <c r="HDI5" s="372"/>
      <c r="HDJ5" s="372"/>
      <c r="HDK5" s="372"/>
      <c r="HDL5" s="372"/>
      <c r="HDM5" s="372"/>
      <c r="HDN5" s="372"/>
      <c r="HDO5" s="372"/>
      <c r="HDP5" s="372"/>
      <c r="HDQ5" s="372"/>
      <c r="HDR5" s="372"/>
      <c r="HDS5" s="372"/>
      <c r="HDT5" s="372"/>
      <c r="HDU5" s="372"/>
      <c r="HDV5" s="372"/>
      <c r="HDW5" s="372"/>
      <c r="HDX5" s="372"/>
      <c r="HDY5" s="372"/>
      <c r="HDZ5" s="372"/>
      <c r="HEA5" s="372"/>
      <c r="HEB5" s="372"/>
      <c r="HEC5" s="372"/>
      <c r="HED5" s="372"/>
      <c r="HEE5" s="372"/>
      <c r="HEF5" s="372"/>
      <c r="HEG5" s="372"/>
      <c r="HEH5" s="372"/>
      <c r="HEI5" s="372"/>
      <c r="HEJ5" s="372"/>
      <c r="HEK5" s="372"/>
      <c r="HEL5" s="372"/>
      <c r="HEM5" s="372"/>
      <c r="HEN5" s="372"/>
      <c r="HEO5" s="372"/>
      <c r="HEP5" s="372"/>
      <c r="HEQ5" s="372"/>
      <c r="HER5" s="372"/>
      <c r="HES5" s="372"/>
      <c r="HET5" s="372"/>
      <c r="HEU5" s="372"/>
      <c r="HEV5" s="372"/>
      <c r="HEW5" s="372"/>
      <c r="HEX5" s="372"/>
      <c r="HEY5" s="372"/>
      <c r="HEZ5" s="372"/>
      <c r="HFA5" s="372"/>
      <c r="HFB5" s="372"/>
      <c r="HFC5" s="372"/>
      <c r="HFD5" s="372"/>
      <c r="HFE5" s="372"/>
      <c r="HFF5" s="372"/>
      <c r="HFG5" s="372"/>
      <c r="HFH5" s="372"/>
      <c r="HFI5" s="372"/>
      <c r="HFJ5" s="372"/>
      <c r="HFK5" s="372"/>
      <c r="HFL5" s="372"/>
      <c r="HFM5" s="372"/>
      <c r="HFN5" s="372"/>
      <c r="HFO5" s="372"/>
      <c r="HFP5" s="372"/>
      <c r="HFQ5" s="372"/>
      <c r="HFR5" s="372"/>
      <c r="HFS5" s="372"/>
      <c r="HFT5" s="372"/>
      <c r="HFU5" s="372"/>
      <c r="HFV5" s="372"/>
      <c r="HFW5" s="372"/>
      <c r="HFX5" s="372"/>
      <c r="HFY5" s="372"/>
      <c r="HFZ5" s="372"/>
      <c r="HGA5" s="372"/>
      <c r="HGB5" s="372"/>
      <c r="HGC5" s="372"/>
      <c r="HGD5" s="372"/>
      <c r="HGE5" s="372"/>
      <c r="HGF5" s="372"/>
      <c r="HGG5" s="372"/>
      <c r="HGH5" s="372"/>
      <c r="HGI5" s="372"/>
      <c r="HGJ5" s="372"/>
      <c r="HGK5" s="372"/>
      <c r="HGL5" s="372"/>
      <c r="HGM5" s="372"/>
      <c r="HGN5" s="372"/>
      <c r="HGO5" s="372"/>
      <c r="HGP5" s="372"/>
      <c r="HGQ5" s="372"/>
      <c r="HGR5" s="372"/>
      <c r="HGS5" s="372"/>
      <c r="HGT5" s="372"/>
      <c r="HGU5" s="372"/>
      <c r="HGV5" s="372"/>
      <c r="HGW5" s="372"/>
      <c r="HGX5" s="372"/>
      <c r="HGY5" s="372"/>
      <c r="HGZ5" s="372"/>
      <c r="HHA5" s="372"/>
      <c r="HHB5" s="372"/>
      <c r="HHC5" s="372"/>
      <c r="HHD5" s="372"/>
      <c r="HHE5" s="372"/>
      <c r="HHF5" s="372"/>
      <c r="HHG5" s="372"/>
      <c r="HHH5" s="372"/>
      <c r="HHI5" s="372"/>
      <c r="HHJ5" s="372"/>
      <c r="HHK5" s="372"/>
      <c r="HHL5" s="372"/>
      <c r="HHM5" s="372"/>
      <c r="HHN5" s="372"/>
      <c r="HHO5" s="372"/>
      <c r="HHP5" s="372"/>
      <c r="HHQ5" s="372"/>
      <c r="HHR5" s="372"/>
      <c r="HHS5" s="372"/>
      <c r="HHT5" s="372"/>
      <c r="HHU5" s="372"/>
      <c r="HHV5" s="372"/>
      <c r="HHW5" s="372"/>
      <c r="HHX5" s="372"/>
      <c r="HHY5" s="372"/>
      <c r="HHZ5" s="372"/>
      <c r="HIA5" s="372"/>
      <c r="HIB5" s="372"/>
      <c r="HIC5" s="372"/>
      <c r="HID5" s="372"/>
      <c r="HIE5" s="372"/>
      <c r="HIF5" s="372"/>
      <c r="HIG5" s="372"/>
      <c r="HIH5" s="372"/>
      <c r="HII5" s="372"/>
      <c r="HIJ5" s="372"/>
      <c r="HIK5" s="372"/>
      <c r="HIL5" s="372"/>
      <c r="HIM5" s="372"/>
      <c r="HIN5" s="372"/>
      <c r="HIO5" s="372"/>
      <c r="HIP5" s="372"/>
      <c r="HIQ5" s="372"/>
      <c r="HIR5" s="372"/>
      <c r="HIS5" s="372"/>
      <c r="HIT5" s="372"/>
      <c r="HIU5" s="372"/>
      <c r="HIV5" s="372"/>
      <c r="HIW5" s="372"/>
      <c r="HIX5" s="372"/>
      <c r="HIY5" s="372"/>
      <c r="HIZ5" s="372"/>
      <c r="HJA5" s="372"/>
      <c r="HJB5" s="372"/>
      <c r="HJC5" s="372"/>
      <c r="HJD5" s="372"/>
      <c r="HJE5" s="372"/>
      <c r="HJF5" s="372"/>
      <c r="HJG5" s="372"/>
      <c r="HJH5" s="372"/>
      <c r="HJI5" s="372"/>
      <c r="HJJ5" s="372"/>
      <c r="HJK5" s="372"/>
      <c r="HJL5" s="372"/>
      <c r="HJM5" s="372"/>
      <c r="HJN5" s="372"/>
      <c r="HJO5" s="372"/>
      <c r="HJP5" s="372"/>
      <c r="HJQ5" s="372"/>
      <c r="HJR5" s="372"/>
      <c r="HJS5" s="372"/>
      <c r="HJT5" s="372"/>
      <c r="HJU5" s="372"/>
      <c r="HJV5" s="372"/>
      <c r="HJW5" s="372"/>
      <c r="HJX5" s="372"/>
      <c r="HJY5" s="372"/>
      <c r="HJZ5" s="372"/>
      <c r="HKA5" s="372"/>
      <c r="HKB5" s="372"/>
      <c r="HKC5" s="372"/>
      <c r="HKD5" s="372"/>
      <c r="HKE5" s="372"/>
      <c r="HKF5" s="372"/>
      <c r="HKG5" s="372"/>
      <c r="HKH5" s="372"/>
      <c r="HKI5" s="372"/>
      <c r="HKJ5" s="372"/>
      <c r="HKK5" s="372"/>
      <c r="HKL5" s="372"/>
      <c r="HKM5" s="372"/>
      <c r="HKN5" s="372"/>
      <c r="HKO5" s="372"/>
      <c r="HKP5" s="372"/>
      <c r="HKQ5" s="372"/>
      <c r="HKR5" s="372"/>
      <c r="HKS5" s="372"/>
      <c r="HKT5" s="372"/>
      <c r="HKU5" s="372"/>
      <c r="HKV5" s="372"/>
      <c r="HKW5" s="372"/>
      <c r="HKX5" s="372"/>
      <c r="HKY5" s="372"/>
      <c r="HKZ5" s="372"/>
      <c r="HLA5" s="372"/>
      <c r="HLB5" s="372"/>
      <c r="HLC5" s="372"/>
      <c r="HLD5" s="372"/>
      <c r="HLE5" s="372"/>
      <c r="HLF5" s="372"/>
      <c r="HLG5" s="372"/>
      <c r="HLH5" s="372"/>
      <c r="HLI5" s="372"/>
      <c r="HLJ5" s="372"/>
      <c r="HLK5" s="372"/>
      <c r="HLL5" s="372"/>
      <c r="HLM5" s="372"/>
      <c r="HLN5" s="372"/>
      <c r="HLO5" s="372"/>
      <c r="HLP5" s="372"/>
      <c r="HLQ5" s="372"/>
      <c r="HLR5" s="372"/>
      <c r="HLS5" s="372"/>
      <c r="HLT5" s="372"/>
      <c r="HLU5" s="372"/>
      <c r="HLV5" s="372"/>
      <c r="HLW5" s="372"/>
      <c r="HLX5" s="372"/>
      <c r="HLY5" s="372"/>
      <c r="HLZ5" s="372"/>
      <c r="HMA5" s="372"/>
      <c r="HMB5" s="372"/>
      <c r="HMC5" s="372"/>
      <c r="HMD5" s="372"/>
      <c r="HME5" s="372"/>
      <c r="HMF5" s="372"/>
      <c r="HMG5" s="372"/>
      <c r="HMH5" s="372"/>
      <c r="HMI5" s="372"/>
      <c r="HMJ5" s="372"/>
      <c r="HMK5" s="372"/>
      <c r="HML5" s="372"/>
      <c r="HMM5" s="372"/>
      <c r="HMN5" s="372"/>
      <c r="HMO5" s="372"/>
      <c r="HMP5" s="372"/>
      <c r="HMQ5" s="372"/>
      <c r="HMR5" s="372"/>
      <c r="HMS5" s="372"/>
      <c r="HMT5" s="372"/>
      <c r="HMU5" s="372"/>
      <c r="HMV5" s="372"/>
      <c r="HMW5" s="372"/>
      <c r="HMX5" s="372"/>
      <c r="HMY5" s="372"/>
      <c r="HMZ5" s="372"/>
      <c r="HNA5" s="372"/>
      <c r="HNB5" s="372"/>
      <c r="HNC5" s="372"/>
      <c r="HND5" s="372"/>
      <c r="HNE5" s="372"/>
      <c r="HNF5" s="372"/>
      <c r="HNG5" s="372"/>
      <c r="HNH5" s="372"/>
      <c r="HNI5" s="372"/>
      <c r="HNJ5" s="372"/>
      <c r="HNK5" s="372"/>
      <c r="HNL5" s="372"/>
      <c r="HNM5" s="372"/>
      <c r="HNN5" s="372"/>
      <c r="HNO5" s="372"/>
      <c r="HNP5" s="372"/>
      <c r="HNQ5" s="372"/>
      <c r="HNR5" s="372"/>
      <c r="HNS5" s="372"/>
      <c r="HNT5" s="372"/>
      <c r="HNU5" s="372"/>
      <c r="HNV5" s="372"/>
      <c r="HNW5" s="372"/>
      <c r="HNX5" s="372"/>
      <c r="HNY5" s="372"/>
      <c r="HNZ5" s="372"/>
      <c r="HOA5" s="372"/>
      <c r="HOB5" s="372"/>
      <c r="HOC5" s="372"/>
      <c r="HOD5" s="372"/>
      <c r="HOE5" s="372"/>
      <c r="HOF5" s="372"/>
      <c r="HOG5" s="372"/>
      <c r="HOH5" s="372"/>
      <c r="HOI5" s="372"/>
      <c r="HOJ5" s="372"/>
      <c r="HOK5" s="372"/>
      <c r="HOL5" s="372"/>
      <c r="HOM5" s="372"/>
      <c r="HON5" s="372"/>
      <c r="HOO5" s="372"/>
      <c r="HOP5" s="372"/>
      <c r="HOQ5" s="372"/>
      <c r="HOR5" s="372"/>
      <c r="HOS5" s="372"/>
      <c r="HOT5" s="372"/>
      <c r="HOU5" s="372"/>
      <c r="HOV5" s="372"/>
      <c r="HOW5" s="372"/>
      <c r="HOX5" s="372"/>
      <c r="HOY5" s="372"/>
      <c r="HOZ5" s="372"/>
      <c r="HPA5" s="372"/>
      <c r="HPB5" s="372"/>
      <c r="HPC5" s="372"/>
      <c r="HPD5" s="372"/>
      <c r="HPE5" s="372"/>
      <c r="HPF5" s="372"/>
      <c r="HPG5" s="372"/>
      <c r="HPH5" s="372"/>
      <c r="HPI5" s="372"/>
      <c r="HPJ5" s="372"/>
      <c r="HPK5" s="372"/>
      <c r="HPL5" s="372"/>
      <c r="HPM5" s="372"/>
      <c r="HPN5" s="372"/>
      <c r="HPO5" s="372"/>
      <c r="HPP5" s="372"/>
      <c r="HPQ5" s="372"/>
      <c r="HPR5" s="372"/>
      <c r="HPS5" s="372"/>
      <c r="HPT5" s="372"/>
      <c r="HPU5" s="372"/>
      <c r="HPV5" s="372"/>
      <c r="HPW5" s="372"/>
      <c r="HPX5" s="372"/>
      <c r="HPY5" s="372"/>
      <c r="HPZ5" s="372"/>
      <c r="HQA5" s="372"/>
      <c r="HQB5" s="372"/>
      <c r="HQC5" s="372"/>
      <c r="HQD5" s="372"/>
      <c r="HQE5" s="372"/>
      <c r="HQF5" s="372"/>
      <c r="HQG5" s="372"/>
      <c r="HQH5" s="372"/>
      <c r="HQI5" s="372"/>
      <c r="HQJ5" s="372"/>
      <c r="HQK5" s="372"/>
      <c r="HQL5" s="372"/>
      <c r="HQM5" s="372"/>
      <c r="HQN5" s="372"/>
      <c r="HQO5" s="372"/>
      <c r="HQP5" s="372"/>
      <c r="HQQ5" s="372"/>
      <c r="HQR5" s="372"/>
      <c r="HQS5" s="372"/>
      <c r="HQT5" s="372"/>
      <c r="HQU5" s="372"/>
      <c r="HQV5" s="372"/>
      <c r="HQW5" s="372"/>
      <c r="HQX5" s="372"/>
      <c r="HQY5" s="372"/>
      <c r="HQZ5" s="372"/>
      <c r="HRA5" s="372"/>
      <c r="HRB5" s="372"/>
      <c r="HRC5" s="372"/>
      <c r="HRD5" s="372"/>
      <c r="HRE5" s="372"/>
      <c r="HRF5" s="372"/>
      <c r="HRG5" s="372"/>
      <c r="HRH5" s="372"/>
      <c r="HRI5" s="372"/>
      <c r="HRJ5" s="372"/>
      <c r="HRK5" s="372"/>
      <c r="HRL5" s="372"/>
      <c r="HRM5" s="372"/>
      <c r="HRN5" s="372"/>
      <c r="HRO5" s="372"/>
      <c r="HRP5" s="372"/>
      <c r="HRQ5" s="372"/>
      <c r="HRR5" s="372"/>
      <c r="HRS5" s="372"/>
      <c r="HRT5" s="372"/>
      <c r="HRU5" s="372"/>
      <c r="HRV5" s="372"/>
      <c r="HRW5" s="372"/>
      <c r="HRX5" s="372"/>
      <c r="HRY5" s="372"/>
      <c r="HRZ5" s="372"/>
      <c r="HSA5" s="372"/>
      <c r="HSB5" s="372"/>
      <c r="HSC5" s="372"/>
      <c r="HSD5" s="372"/>
      <c r="HSE5" s="372"/>
      <c r="HSF5" s="372"/>
      <c r="HSG5" s="372"/>
      <c r="HSH5" s="372"/>
      <c r="HSI5" s="372"/>
      <c r="HSJ5" s="372"/>
      <c r="HSK5" s="372"/>
      <c r="HSL5" s="372"/>
      <c r="HSM5" s="372"/>
      <c r="HSN5" s="372"/>
      <c r="HSO5" s="372"/>
      <c r="HSP5" s="372"/>
      <c r="HSQ5" s="372"/>
      <c r="HSR5" s="372"/>
      <c r="HSS5" s="372"/>
      <c r="HST5" s="372"/>
      <c r="HSU5" s="372"/>
      <c r="HSV5" s="372"/>
      <c r="HSW5" s="372"/>
      <c r="HSX5" s="372"/>
      <c r="HSY5" s="372"/>
      <c r="HSZ5" s="372"/>
      <c r="HTA5" s="372"/>
      <c r="HTB5" s="372"/>
      <c r="HTC5" s="372"/>
      <c r="HTD5" s="372"/>
      <c r="HTE5" s="372"/>
      <c r="HTF5" s="372"/>
      <c r="HTG5" s="372"/>
      <c r="HTH5" s="372"/>
      <c r="HTI5" s="372"/>
      <c r="HTJ5" s="372"/>
      <c r="HTK5" s="372"/>
      <c r="HTL5" s="372"/>
      <c r="HTM5" s="372"/>
      <c r="HTN5" s="372"/>
      <c r="HTO5" s="372"/>
      <c r="HTP5" s="372"/>
      <c r="HTQ5" s="372"/>
      <c r="HTR5" s="372"/>
      <c r="HTS5" s="372"/>
      <c r="HTT5" s="372"/>
      <c r="HTU5" s="372"/>
      <c r="HTV5" s="372"/>
      <c r="HTW5" s="372"/>
      <c r="HTX5" s="372"/>
      <c r="HTY5" s="372"/>
      <c r="HTZ5" s="372"/>
      <c r="HUA5" s="372"/>
      <c r="HUB5" s="372"/>
      <c r="HUC5" s="372"/>
      <c r="HUD5" s="372"/>
      <c r="HUE5" s="372"/>
      <c r="HUF5" s="372"/>
      <c r="HUG5" s="372"/>
      <c r="HUH5" s="372"/>
      <c r="HUI5" s="372"/>
      <c r="HUJ5" s="372"/>
      <c r="HUK5" s="372"/>
      <c r="HUL5" s="372"/>
      <c r="HUM5" s="372"/>
      <c r="HUN5" s="372"/>
      <c r="HUO5" s="372"/>
      <c r="HUP5" s="372"/>
      <c r="HUQ5" s="372"/>
      <c r="HUR5" s="372"/>
      <c r="HUS5" s="372"/>
      <c r="HUT5" s="372"/>
      <c r="HUU5" s="372"/>
      <c r="HUV5" s="372"/>
      <c r="HUW5" s="372"/>
      <c r="HUX5" s="372"/>
      <c r="HUY5" s="372"/>
      <c r="HUZ5" s="372"/>
      <c r="HVA5" s="372"/>
      <c r="HVB5" s="372"/>
      <c r="HVC5" s="372"/>
      <c r="HVD5" s="372"/>
      <c r="HVE5" s="372"/>
      <c r="HVF5" s="372"/>
      <c r="HVG5" s="372"/>
      <c r="HVH5" s="372"/>
      <c r="HVI5" s="372"/>
      <c r="HVJ5" s="372"/>
      <c r="HVK5" s="372"/>
      <c r="HVL5" s="372"/>
      <c r="HVM5" s="372"/>
      <c r="HVN5" s="372"/>
      <c r="HVO5" s="372"/>
      <c r="HVP5" s="372"/>
      <c r="HVQ5" s="372"/>
      <c r="HVR5" s="372"/>
      <c r="HVS5" s="372"/>
      <c r="HVT5" s="372"/>
      <c r="HVU5" s="372"/>
      <c r="HVV5" s="372"/>
      <c r="HVW5" s="372"/>
      <c r="HVX5" s="372"/>
      <c r="HVY5" s="372"/>
      <c r="HVZ5" s="372"/>
      <c r="HWA5" s="372"/>
      <c r="HWB5" s="372"/>
      <c r="HWC5" s="372"/>
      <c r="HWD5" s="372"/>
      <c r="HWE5" s="372"/>
      <c r="HWF5" s="372"/>
      <c r="HWG5" s="372"/>
      <c r="HWH5" s="372"/>
      <c r="HWI5" s="372"/>
      <c r="HWJ5" s="372"/>
      <c r="HWK5" s="372"/>
      <c r="HWL5" s="372"/>
      <c r="HWM5" s="372"/>
      <c r="HWN5" s="372"/>
      <c r="HWO5" s="372"/>
      <c r="HWP5" s="372"/>
      <c r="HWQ5" s="372"/>
      <c r="HWR5" s="372"/>
      <c r="HWS5" s="372"/>
      <c r="HWT5" s="372"/>
      <c r="HWU5" s="372"/>
      <c r="HWV5" s="372"/>
      <c r="HWW5" s="372"/>
      <c r="HWX5" s="372"/>
      <c r="HWY5" s="372"/>
      <c r="HWZ5" s="372"/>
      <c r="HXA5" s="372"/>
      <c r="HXB5" s="372"/>
      <c r="HXC5" s="372"/>
      <c r="HXD5" s="372"/>
      <c r="HXE5" s="372"/>
      <c r="HXF5" s="372"/>
      <c r="HXG5" s="372"/>
      <c r="HXH5" s="372"/>
      <c r="HXI5" s="372"/>
      <c r="HXJ5" s="372"/>
      <c r="HXK5" s="372"/>
      <c r="HXL5" s="372"/>
      <c r="HXM5" s="372"/>
      <c r="HXN5" s="372"/>
      <c r="HXO5" s="372"/>
      <c r="HXP5" s="372"/>
      <c r="HXQ5" s="372"/>
      <c r="HXR5" s="372"/>
      <c r="HXS5" s="372"/>
      <c r="HXT5" s="372"/>
      <c r="HXU5" s="372"/>
      <c r="HXV5" s="372"/>
      <c r="HXW5" s="372"/>
      <c r="HXX5" s="372"/>
      <c r="HXY5" s="372"/>
      <c r="HXZ5" s="372"/>
      <c r="HYA5" s="372"/>
      <c r="HYB5" s="372"/>
      <c r="HYC5" s="372"/>
      <c r="HYD5" s="372"/>
      <c r="HYE5" s="372"/>
      <c r="HYF5" s="372"/>
      <c r="HYG5" s="372"/>
      <c r="HYH5" s="372"/>
      <c r="HYI5" s="372"/>
      <c r="HYJ5" s="372"/>
      <c r="HYK5" s="372"/>
      <c r="HYL5" s="372"/>
      <c r="HYM5" s="372"/>
      <c r="HYN5" s="372"/>
      <c r="HYO5" s="372"/>
      <c r="HYP5" s="372"/>
      <c r="HYQ5" s="372"/>
      <c r="HYR5" s="372"/>
      <c r="HYS5" s="372"/>
      <c r="HYT5" s="372"/>
      <c r="HYU5" s="372"/>
      <c r="HYV5" s="372"/>
      <c r="HYW5" s="372"/>
      <c r="HYX5" s="372"/>
      <c r="HYY5" s="372"/>
      <c r="HYZ5" s="372"/>
      <c r="HZA5" s="372"/>
      <c r="HZB5" s="372"/>
      <c r="HZC5" s="372"/>
      <c r="HZD5" s="372"/>
      <c r="HZE5" s="372"/>
      <c r="HZF5" s="372"/>
      <c r="HZG5" s="372"/>
      <c r="HZH5" s="372"/>
      <c r="HZI5" s="372"/>
      <c r="HZJ5" s="372"/>
      <c r="HZK5" s="372"/>
      <c r="HZL5" s="372"/>
      <c r="HZM5" s="372"/>
      <c r="HZN5" s="372"/>
      <c r="HZO5" s="372"/>
      <c r="HZP5" s="372"/>
      <c r="HZQ5" s="372"/>
      <c r="HZR5" s="372"/>
      <c r="HZS5" s="372"/>
      <c r="HZT5" s="372"/>
      <c r="HZU5" s="372"/>
      <c r="HZV5" s="372"/>
      <c r="HZW5" s="372"/>
      <c r="HZX5" s="372"/>
      <c r="HZY5" s="372"/>
      <c r="HZZ5" s="372"/>
      <c r="IAA5" s="372"/>
      <c r="IAB5" s="372"/>
      <c r="IAC5" s="372"/>
      <c r="IAD5" s="372"/>
      <c r="IAE5" s="372"/>
      <c r="IAF5" s="372"/>
      <c r="IAG5" s="372"/>
      <c r="IAH5" s="372"/>
      <c r="IAI5" s="372"/>
      <c r="IAJ5" s="372"/>
      <c r="IAK5" s="372"/>
      <c r="IAL5" s="372"/>
      <c r="IAM5" s="372"/>
      <c r="IAN5" s="372"/>
      <c r="IAO5" s="372"/>
      <c r="IAP5" s="372"/>
      <c r="IAQ5" s="372"/>
      <c r="IAR5" s="372"/>
      <c r="IAS5" s="372"/>
      <c r="IAT5" s="372"/>
      <c r="IAU5" s="372"/>
      <c r="IAV5" s="372"/>
      <c r="IAW5" s="372"/>
      <c r="IAX5" s="372"/>
      <c r="IAY5" s="372"/>
      <c r="IAZ5" s="372"/>
      <c r="IBA5" s="372"/>
      <c r="IBB5" s="372"/>
      <c r="IBC5" s="372"/>
      <c r="IBD5" s="372"/>
      <c r="IBE5" s="372"/>
      <c r="IBF5" s="372"/>
      <c r="IBG5" s="372"/>
      <c r="IBH5" s="372"/>
      <c r="IBI5" s="372"/>
      <c r="IBJ5" s="372"/>
      <c r="IBK5" s="372"/>
      <c r="IBL5" s="372"/>
      <c r="IBM5" s="372"/>
      <c r="IBN5" s="372"/>
      <c r="IBO5" s="372"/>
      <c r="IBP5" s="372"/>
      <c r="IBQ5" s="372"/>
      <c r="IBR5" s="372"/>
      <c r="IBS5" s="372"/>
      <c r="IBT5" s="372"/>
      <c r="IBU5" s="372"/>
      <c r="IBV5" s="372"/>
      <c r="IBW5" s="372"/>
      <c r="IBX5" s="372"/>
      <c r="IBY5" s="372"/>
      <c r="IBZ5" s="372"/>
      <c r="ICA5" s="372"/>
      <c r="ICB5" s="372"/>
      <c r="ICC5" s="372"/>
      <c r="ICD5" s="372"/>
      <c r="ICE5" s="372"/>
      <c r="ICF5" s="372"/>
      <c r="ICG5" s="372"/>
      <c r="ICH5" s="372"/>
      <c r="ICI5" s="372"/>
      <c r="ICJ5" s="372"/>
      <c r="ICK5" s="372"/>
      <c r="ICL5" s="372"/>
      <c r="ICM5" s="372"/>
      <c r="ICN5" s="372"/>
      <c r="ICO5" s="372"/>
      <c r="ICP5" s="372"/>
      <c r="ICQ5" s="372"/>
      <c r="ICR5" s="372"/>
      <c r="ICS5" s="372"/>
      <c r="ICT5" s="372"/>
      <c r="ICU5" s="372"/>
      <c r="ICV5" s="372"/>
      <c r="ICW5" s="372"/>
      <c r="ICX5" s="372"/>
      <c r="ICY5" s="372"/>
      <c r="ICZ5" s="372"/>
      <c r="IDA5" s="372"/>
      <c r="IDB5" s="372"/>
      <c r="IDC5" s="372"/>
      <c r="IDD5" s="372"/>
      <c r="IDE5" s="372"/>
      <c r="IDF5" s="372"/>
      <c r="IDG5" s="372"/>
      <c r="IDH5" s="372"/>
      <c r="IDI5" s="372"/>
      <c r="IDJ5" s="372"/>
      <c r="IDK5" s="372"/>
      <c r="IDL5" s="372"/>
      <c r="IDM5" s="372"/>
      <c r="IDN5" s="372"/>
      <c r="IDO5" s="372"/>
      <c r="IDP5" s="372"/>
      <c r="IDQ5" s="372"/>
      <c r="IDR5" s="372"/>
      <c r="IDS5" s="372"/>
      <c r="IDT5" s="372"/>
      <c r="IDU5" s="372"/>
      <c r="IDV5" s="372"/>
      <c r="IDW5" s="372"/>
      <c r="IDX5" s="372"/>
      <c r="IDY5" s="372"/>
      <c r="IDZ5" s="372"/>
      <c r="IEA5" s="372"/>
      <c r="IEB5" s="372"/>
      <c r="IEC5" s="372"/>
      <c r="IED5" s="372"/>
      <c r="IEE5" s="372"/>
      <c r="IEF5" s="372"/>
      <c r="IEG5" s="372"/>
      <c r="IEH5" s="372"/>
      <c r="IEI5" s="372"/>
      <c r="IEJ5" s="372"/>
      <c r="IEK5" s="372"/>
      <c r="IEL5" s="372"/>
      <c r="IEM5" s="372"/>
      <c r="IEN5" s="372"/>
      <c r="IEO5" s="372"/>
      <c r="IEP5" s="372"/>
      <c r="IEQ5" s="372"/>
      <c r="IER5" s="372"/>
      <c r="IES5" s="372"/>
      <c r="IET5" s="372"/>
      <c r="IEU5" s="372"/>
      <c r="IEV5" s="372"/>
      <c r="IEW5" s="372"/>
      <c r="IEX5" s="372"/>
      <c r="IEY5" s="372"/>
      <c r="IEZ5" s="372"/>
      <c r="IFA5" s="372"/>
      <c r="IFB5" s="372"/>
      <c r="IFC5" s="372"/>
      <c r="IFD5" s="372"/>
      <c r="IFE5" s="372"/>
      <c r="IFF5" s="372"/>
      <c r="IFG5" s="372"/>
      <c r="IFH5" s="372"/>
      <c r="IFI5" s="372"/>
      <c r="IFJ5" s="372"/>
      <c r="IFK5" s="372"/>
      <c r="IFL5" s="372"/>
      <c r="IFM5" s="372"/>
      <c r="IFN5" s="372"/>
      <c r="IFO5" s="372"/>
      <c r="IFP5" s="372"/>
      <c r="IFQ5" s="372"/>
      <c r="IFR5" s="372"/>
      <c r="IFS5" s="372"/>
      <c r="IFT5" s="372"/>
      <c r="IFU5" s="372"/>
      <c r="IFV5" s="372"/>
      <c r="IFW5" s="372"/>
      <c r="IFX5" s="372"/>
      <c r="IFY5" s="372"/>
      <c r="IFZ5" s="372"/>
      <c r="IGA5" s="372"/>
      <c r="IGB5" s="372"/>
      <c r="IGC5" s="372"/>
      <c r="IGD5" s="372"/>
      <c r="IGE5" s="372"/>
      <c r="IGF5" s="372"/>
      <c r="IGG5" s="372"/>
      <c r="IGH5" s="372"/>
      <c r="IGI5" s="372"/>
      <c r="IGJ5" s="372"/>
      <c r="IGK5" s="372"/>
      <c r="IGL5" s="372"/>
      <c r="IGM5" s="372"/>
      <c r="IGN5" s="372"/>
      <c r="IGO5" s="372"/>
      <c r="IGP5" s="372"/>
      <c r="IGQ5" s="372"/>
      <c r="IGR5" s="372"/>
      <c r="IGS5" s="372"/>
      <c r="IGT5" s="372"/>
      <c r="IGU5" s="372"/>
      <c r="IGV5" s="372"/>
      <c r="IGW5" s="372"/>
      <c r="IGX5" s="372"/>
      <c r="IGY5" s="372"/>
      <c r="IGZ5" s="372"/>
      <c r="IHA5" s="372"/>
      <c r="IHB5" s="372"/>
      <c r="IHC5" s="372"/>
      <c r="IHD5" s="372"/>
      <c r="IHE5" s="372"/>
      <c r="IHF5" s="372"/>
      <c r="IHG5" s="372"/>
      <c r="IHH5" s="372"/>
      <c r="IHI5" s="372"/>
      <c r="IHJ5" s="372"/>
      <c r="IHK5" s="372"/>
      <c r="IHL5" s="372"/>
      <c r="IHM5" s="372"/>
      <c r="IHN5" s="372"/>
      <c r="IHO5" s="372"/>
      <c r="IHP5" s="372"/>
      <c r="IHQ5" s="372"/>
      <c r="IHR5" s="372"/>
      <c r="IHS5" s="372"/>
      <c r="IHT5" s="372"/>
      <c r="IHU5" s="372"/>
      <c r="IHV5" s="372"/>
      <c r="IHW5" s="372"/>
      <c r="IHX5" s="372"/>
      <c r="IHY5" s="372"/>
      <c r="IHZ5" s="372"/>
      <c r="IIA5" s="372"/>
      <c r="IIB5" s="372"/>
      <c r="IIC5" s="372"/>
      <c r="IID5" s="372"/>
      <c r="IIE5" s="372"/>
      <c r="IIF5" s="372"/>
      <c r="IIG5" s="372"/>
      <c r="IIH5" s="372"/>
      <c r="III5" s="372"/>
      <c r="IIJ5" s="372"/>
      <c r="IIK5" s="372"/>
      <c r="IIL5" s="372"/>
      <c r="IIM5" s="372"/>
      <c r="IIN5" s="372"/>
      <c r="IIO5" s="372"/>
      <c r="IIP5" s="372"/>
      <c r="IIQ5" s="372"/>
      <c r="IIR5" s="372"/>
      <c r="IIS5" s="372"/>
      <c r="IIT5" s="372"/>
      <c r="IIU5" s="372"/>
      <c r="IIV5" s="372"/>
      <c r="IIW5" s="372"/>
      <c r="IIX5" s="372"/>
      <c r="IIY5" s="372"/>
      <c r="IIZ5" s="372"/>
      <c r="IJA5" s="372"/>
      <c r="IJB5" s="372"/>
      <c r="IJC5" s="372"/>
      <c r="IJD5" s="372"/>
      <c r="IJE5" s="372"/>
      <c r="IJF5" s="372"/>
      <c r="IJG5" s="372"/>
      <c r="IJH5" s="372"/>
      <c r="IJI5" s="372"/>
      <c r="IJJ5" s="372"/>
      <c r="IJK5" s="372"/>
      <c r="IJL5" s="372"/>
      <c r="IJM5" s="372"/>
      <c r="IJN5" s="372"/>
      <c r="IJO5" s="372"/>
      <c r="IJP5" s="372"/>
      <c r="IJQ5" s="372"/>
      <c r="IJR5" s="372"/>
      <c r="IJS5" s="372"/>
      <c r="IJT5" s="372"/>
      <c r="IJU5" s="372"/>
      <c r="IJV5" s="372"/>
      <c r="IJW5" s="372"/>
      <c r="IJX5" s="372"/>
      <c r="IJY5" s="372"/>
      <c r="IJZ5" s="372"/>
      <c r="IKA5" s="372"/>
      <c r="IKB5" s="372"/>
      <c r="IKC5" s="372"/>
      <c r="IKD5" s="372"/>
      <c r="IKE5" s="372"/>
      <c r="IKF5" s="372"/>
      <c r="IKG5" s="372"/>
      <c r="IKH5" s="372"/>
      <c r="IKI5" s="372"/>
      <c r="IKJ5" s="372"/>
      <c r="IKK5" s="372"/>
      <c r="IKL5" s="372"/>
      <c r="IKM5" s="372"/>
      <c r="IKN5" s="372"/>
      <c r="IKO5" s="372"/>
      <c r="IKP5" s="372"/>
      <c r="IKQ5" s="372"/>
      <c r="IKR5" s="372"/>
      <c r="IKS5" s="372"/>
      <c r="IKT5" s="372"/>
      <c r="IKU5" s="372"/>
      <c r="IKV5" s="372"/>
      <c r="IKW5" s="372"/>
      <c r="IKX5" s="372"/>
      <c r="IKY5" s="372"/>
      <c r="IKZ5" s="372"/>
      <c r="ILA5" s="372"/>
      <c r="ILB5" s="372"/>
      <c r="ILC5" s="372"/>
      <c r="ILD5" s="372"/>
      <c r="ILE5" s="372"/>
      <c r="ILF5" s="372"/>
      <c r="ILG5" s="372"/>
      <c r="ILH5" s="372"/>
      <c r="ILI5" s="372"/>
      <c r="ILJ5" s="372"/>
      <c r="ILK5" s="372"/>
      <c r="ILL5" s="372"/>
      <c r="ILM5" s="372"/>
      <c r="ILN5" s="372"/>
      <c r="ILO5" s="372"/>
      <c r="ILP5" s="372"/>
      <c r="ILQ5" s="372"/>
      <c r="ILR5" s="372"/>
      <c r="ILS5" s="372"/>
      <c r="ILT5" s="372"/>
      <c r="ILU5" s="372"/>
      <c r="ILV5" s="372"/>
      <c r="ILW5" s="372"/>
      <c r="ILX5" s="372"/>
      <c r="ILY5" s="372"/>
      <c r="ILZ5" s="372"/>
      <c r="IMA5" s="372"/>
      <c r="IMB5" s="372"/>
      <c r="IMC5" s="372"/>
      <c r="IMD5" s="372"/>
      <c r="IME5" s="372"/>
      <c r="IMF5" s="372"/>
      <c r="IMG5" s="372"/>
      <c r="IMH5" s="372"/>
      <c r="IMI5" s="372"/>
      <c r="IMJ5" s="372"/>
      <c r="IMK5" s="372"/>
      <c r="IML5" s="372"/>
      <c r="IMM5" s="372"/>
      <c r="IMN5" s="372"/>
      <c r="IMO5" s="372"/>
      <c r="IMP5" s="372"/>
      <c r="IMQ5" s="372"/>
      <c r="IMR5" s="372"/>
      <c r="IMS5" s="372"/>
      <c r="IMT5" s="372"/>
      <c r="IMU5" s="372"/>
      <c r="IMV5" s="372"/>
      <c r="IMW5" s="372"/>
      <c r="IMX5" s="372"/>
      <c r="IMY5" s="372"/>
      <c r="IMZ5" s="372"/>
      <c r="INA5" s="372"/>
      <c r="INB5" s="372"/>
      <c r="INC5" s="372"/>
      <c r="IND5" s="372"/>
      <c r="INE5" s="372"/>
      <c r="INF5" s="372"/>
      <c r="ING5" s="372"/>
      <c r="INH5" s="372"/>
      <c r="INI5" s="372"/>
      <c r="INJ5" s="372"/>
      <c r="INK5" s="372"/>
      <c r="INL5" s="372"/>
      <c r="INM5" s="372"/>
      <c r="INN5" s="372"/>
      <c r="INO5" s="372"/>
      <c r="INP5" s="372"/>
      <c r="INQ5" s="372"/>
      <c r="INR5" s="372"/>
      <c r="INS5" s="372"/>
      <c r="INT5" s="372"/>
      <c r="INU5" s="372"/>
      <c r="INV5" s="372"/>
      <c r="INW5" s="372"/>
      <c r="INX5" s="372"/>
      <c r="INY5" s="372"/>
      <c r="INZ5" s="372"/>
      <c r="IOA5" s="372"/>
      <c r="IOB5" s="372"/>
      <c r="IOC5" s="372"/>
      <c r="IOD5" s="372"/>
      <c r="IOE5" s="372"/>
      <c r="IOF5" s="372"/>
      <c r="IOG5" s="372"/>
      <c r="IOH5" s="372"/>
      <c r="IOI5" s="372"/>
      <c r="IOJ5" s="372"/>
      <c r="IOK5" s="372"/>
      <c r="IOL5" s="372"/>
      <c r="IOM5" s="372"/>
      <c r="ION5" s="372"/>
      <c r="IOO5" s="372"/>
      <c r="IOP5" s="372"/>
      <c r="IOQ5" s="372"/>
      <c r="IOR5" s="372"/>
      <c r="IOS5" s="372"/>
      <c r="IOT5" s="372"/>
      <c r="IOU5" s="372"/>
      <c r="IOV5" s="372"/>
      <c r="IOW5" s="372"/>
      <c r="IOX5" s="372"/>
      <c r="IOY5" s="372"/>
      <c r="IOZ5" s="372"/>
      <c r="IPA5" s="372"/>
      <c r="IPB5" s="372"/>
      <c r="IPC5" s="372"/>
      <c r="IPD5" s="372"/>
      <c r="IPE5" s="372"/>
      <c r="IPF5" s="372"/>
      <c r="IPG5" s="372"/>
      <c r="IPH5" s="372"/>
      <c r="IPI5" s="372"/>
      <c r="IPJ5" s="372"/>
      <c r="IPK5" s="372"/>
      <c r="IPL5" s="372"/>
      <c r="IPM5" s="372"/>
      <c r="IPN5" s="372"/>
      <c r="IPO5" s="372"/>
      <c r="IPP5" s="372"/>
      <c r="IPQ5" s="372"/>
      <c r="IPR5" s="372"/>
      <c r="IPS5" s="372"/>
      <c r="IPT5" s="372"/>
      <c r="IPU5" s="372"/>
      <c r="IPV5" s="372"/>
      <c r="IPW5" s="372"/>
      <c r="IPX5" s="372"/>
      <c r="IPY5" s="372"/>
      <c r="IPZ5" s="372"/>
      <c r="IQA5" s="372"/>
      <c r="IQB5" s="372"/>
      <c r="IQC5" s="372"/>
      <c r="IQD5" s="372"/>
      <c r="IQE5" s="372"/>
      <c r="IQF5" s="372"/>
      <c r="IQG5" s="372"/>
      <c r="IQH5" s="372"/>
      <c r="IQI5" s="372"/>
      <c r="IQJ5" s="372"/>
      <c r="IQK5" s="372"/>
      <c r="IQL5" s="372"/>
      <c r="IQM5" s="372"/>
      <c r="IQN5" s="372"/>
      <c r="IQO5" s="372"/>
      <c r="IQP5" s="372"/>
      <c r="IQQ5" s="372"/>
      <c r="IQR5" s="372"/>
      <c r="IQS5" s="372"/>
      <c r="IQT5" s="372"/>
      <c r="IQU5" s="372"/>
      <c r="IQV5" s="372"/>
      <c r="IQW5" s="372"/>
      <c r="IQX5" s="372"/>
      <c r="IQY5" s="372"/>
      <c r="IQZ5" s="372"/>
      <c r="IRA5" s="372"/>
      <c r="IRB5" s="372"/>
      <c r="IRC5" s="372"/>
      <c r="IRD5" s="372"/>
      <c r="IRE5" s="372"/>
      <c r="IRF5" s="372"/>
      <c r="IRG5" s="372"/>
      <c r="IRH5" s="372"/>
      <c r="IRI5" s="372"/>
      <c r="IRJ5" s="372"/>
      <c r="IRK5" s="372"/>
      <c r="IRL5" s="372"/>
      <c r="IRM5" s="372"/>
      <c r="IRN5" s="372"/>
      <c r="IRO5" s="372"/>
      <c r="IRP5" s="372"/>
      <c r="IRQ5" s="372"/>
      <c r="IRR5" s="372"/>
      <c r="IRS5" s="372"/>
      <c r="IRT5" s="372"/>
      <c r="IRU5" s="372"/>
      <c r="IRV5" s="372"/>
      <c r="IRW5" s="372"/>
      <c r="IRX5" s="372"/>
      <c r="IRY5" s="372"/>
      <c r="IRZ5" s="372"/>
      <c r="ISA5" s="372"/>
      <c r="ISB5" s="372"/>
      <c r="ISC5" s="372"/>
      <c r="ISD5" s="372"/>
      <c r="ISE5" s="372"/>
      <c r="ISF5" s="372"/>
      <c r="ISG5" s="372"/>
      <c r="ISH5" s="372"/>
      <c r="ISI5" s="372"/>
      <c r="ISJ5" s="372"/>
      <c r="ISK5" s="372"/>
      <c r="ISL5" s="372"/>
      <c r="ISM5" s="372"/>
      <c r="ISN5" s="372"/>
      <c r="ISO5" s="372"/>
      <c r="ISP5" s="372"/>
      <c r="ISQ5" s="372"/>
      <c r="ISR5" s="372"/>
      <c r="ISS5" s="372"/>
      <c r="IST5" s="372"/>
      <c r="ISU5" s="372"/>
      <c r="ISV5" s="372"/>
      <c r="ISW5" s="372"/>
      <c r="ISX5" s="372"/>
      <c r="ISY5" s="372"/>
      <c r="ISZ5" s="372"/>
      <c r="ITA5" s="372"/>
      <c r="ITB5" s="372"/>
      <c r="ITC5" s="372"/>
      <c r="ITD5" s="372"/>
      <c r="ITE5" s="372"/>
      <c r="ITF5" s="372"/>
      <c r="ITG5" s="372"/>
      <c r="ITH5" s="372"/>
      <c r="ITI5" s="372"/>
      <c r="ITJ5" s="372"/>
      <c r="ITK5" s="372"/>
      <c r="ITL5" s="372"/>
      <c r="ITM5" s="372"/>
      <c r="ITN5" s="372"/>
      <c r="ITO5" s="372"/>
      <c r="ITP5" s="372"/>
      <c r="ITQ5" s="372"/>
      <c r="ITR5" s="372"/>
      <c r="ITS5" s="372"/>
      <c r="ITT5" s="372"/>
      <c r="ITU5" s="372"/>
      <c r="ITV5" s="372"/>
      <c r="ITW5" s="372"/>
      <c r="ITX5" s="372"/>
      <c r="ITY5" s="372"/>
      <c r="ITZ5" s="372"/>
      <c r="IUA5" s="372"/>
      <c r="IUB5" s="372"/>
      <c r="IUC5" s="372"/>
      <c r="IUD5" s="372"/>
      <c r="IUE5" s="372"/>
      <c r="IUF5" s="372"/>
      <c r="IUG5" s="372"/>
      <c r="IUH5" s="372"/>
      <c r="IUI5" s="372"/>
      <c r="IUJ5" s="372"/>
      <c r="IUK5" s="372"/>
      <c r="IUL5" s="372"/>
      <c r="IUM5" s="372"/>
      <c r="IUN5" s="372"/>
      <c r="IUO5" s="372"/>
      <c r="IUP5" s="372"/>
      <c r="IUQ5" s="372"/>
      <c r="IUR5" s="372"/>
      <c r="IUS5" s="372"/>
      <c r="IUT5" s="372"/>
      <c r="IUU5" s="372"/>
      <c r="IUV5" s="372"/>
      <c r="IUW5" s="372"/>
      <c r="IUX5" s="372"/>
      <c r="IUY5" s="372"/>
      <c r="IUZ5" s="372"/>
      <c r="IVA5" s="372"/>
      <c r="IVB5" s="372"/>
      <c r="IVC5" s="372"/>
      <c r="IVD5" s="372"/>
      <c r="IVE5" s="372"/>
      <c r="IVF5" s="372"/>
      <c r="IVG5" s="372"/>
      <c r="IVH5" s="372"/>
      <c r="IVI5" s="372"/>
      <c r="IVJ5" s="372"/>
      <c r="IVK5" s="372"/>
      <c r="IVL5" s="372"/>
      <c r="IVM5" s="372"/>
      <c r="IVN5" s="372"/>
      <c r="IVO5" s="372"/>
      <c r="IVP5" s="372"/>
      <c r="IVQ5" s="372"/>
      <c r="IVR5" s="372"/>
      <c r="IVS5" s="372"/>
      <c r="IVT5" s="372"/>
      <c r="IVU5" s="372"/>
      <c r="IVV5" s="372"/>
      <c r="IVW5" s="372"/>
      <c r="IVX5" s="372"/>
      <c r="IVY5" s="372"/>
      <c r="IVZ5" s="372"/>
      <c r="IWA5" s="372"/>
      <c r="IWB5" s="372"/>
      <c r="IWC5" s="372"/>
      <c r="IWD5" s="372"/>
      <c r="IWE5" s="372"/>
      <c r="IWF5" s="372"/>
      <c r="IWG5" s="372"/>
      <c r="IWH5" s="372"/>
      <c r="IWI5" s="372"/>
      <c r="IWJ5" s="372"/>
      <c r="IWK5" s="372"/>
      <c r="IWL5" s="372"/>
      <c r="IWM5" s="372"/>
      <c r="IWN5" s="372"/>
      <c r="IWO5" s="372"/>
      <c r="IWP5" s="372"/>
      <c r="IWQ5" s="372"/>
      <c r="IWR5" s="372"/>
      <c r="IWS5" s="372"/>
      <c r="IWT5" s="372"/>
      <c r="IWU5" s="372"/>
      <c r="IWV5" s="372"/>
      <c r="IWW5" s="372"/>
      <c r="IWX5" s="372"/>
      <c r="IWY5" s="372"/>
      <c r="IWZ5" s="372"/>
      <c r="IXA5" s="372"/>
      <c r="IXB5" s="372"/>
      <c r="IXC5" s="372"/>
      <c r="IXD5" s="372"/>
      <c r="IXE5" s="372"/>
      <c r="IXF5" s="372"/>
      <c r="IXG5" s="372"/>
      <c r="IXH5" s="372"/>
      <c r="IXI5" s="372"/>
      <c r="IXJ5" s="372"/>
      <c r="IXK5" s="372"/>
      <c r="IXL5" s="372"/>
      <c r="IXM5" s="372"/>
      <c r="IXN5" s="372"/>
      <c r="IXO5" s="372"/>
      <c r="IXP5" s="372"/>
      <c r="IXQ5" s="372"/>
      <c r="IXR5" s="372"/>
      <c r="IXS5" s="372"/>
      <c r="IXT5" s="372"/>
      <c r="IXU5" s="372"/>
      <c r="IXV5" s="372"/>
      <c r="IXW5" s="372"/>
      <c r="IXX5" s="372"/>
      <c r="IXY5" s="372"/>
      <c r="IXZ5" s="372"/>
      <c r="IYA5" s="372"/>
      <c r="IYB5" s="372"/>
      <c r="IYC5" s="372"/>
      <c r="IYD5" s="372"/>
      <c r="IYE5" s="372"/>
      <c r="IYF5" s="372"/>
      <c r="IYG5" s="372"/>
      <c r="IYH5" s="372"/>
      <c r="IYI5" s="372"/>
      <c r="IYJ5" s="372"/>
      <c r="IYK5" s="372"/>
      <c r="IYL5" s="372"/>
      <c r="IYM5" s="372"/>
      <c r="IYN5" s="372"/>
      <c r="IYO5" s="372"/>
      <c r="IYP5" s="372"/>
      <c r="IYQ5" s="372"/>
      <c r="IYR5" s="372"/>
      <c r="IYS5" s="372"/>
      <c r="IYT5" s="372"/>
      <c r="IYU5" s="372"/>
      <c r="IYV5" s="372"/>
      <c r="IYW5" s="372"/>
      <c r="IYX5" s="372"/>
      <c r="IYY5" s="372"/>
      <c r="IYZ5" s="372"/>
      <c r="IZA5" s="372"/>
      <c r="IZB5" s="372"/>
      <c r="IZC5" s="372"/>
      <c r="IZD5" s="372"/>
      <c r="IZE5" s="372"/>
      <c r="IZF5" s="372"/>
      <c r="IZG5" s="372"/>
      <c r="IZH5" s="372"/>
      <c r="IZI5" s="372"/>
      <c r="IZJ5" s="372"/>
      <c r="IZK5" s="372"/>
      <c r="IZL5" s="372"/>
      <c r="IZM5" s="372"/>
      <c r="IZN5" s="372"/>
      <c r="IZO5" s="372"/>
      <c r="IZP5" s="372"/>
      <c r="IZQ5" s="372"/>
      <c r="IZR5" s="372"/>
      <c r="IZS5" s="372"/>
      <c r="IZT5" s="372"/>
      <c r="IZU5" s="372"/>
      <c r="IZV5" s="372"/>
      <c r="IZW5" s="372"/>
      <c r="IZX5" s="372"/>
      <c r="IZY5" s="372"/>
      <c r="IZZ5" s="372"/>
      <c r="JAA5" s="372"/>
      <c r="JAB5" s="372"/>
      <c r="JAC5" s="372"/>
      <c r="JAD5" s="372"/>
      <c r="JAE5" s="372"/>
      <c r="JAF5" s="372"/>
      <c r="JAG5" s="372"/>
      <c r="JAH5" s="372"/>
      <c r="JAI5" s="372"/>
      <c r="JAJ5" s="372"/>
      <c r="JAK5" s="372"/>
      <c r="JAL5" s="372"/>
      <c r="JAM5" s="372"/>
      <c r="JAN5" s="372"/>
      <c r="JAO5" s="372"/>
      <c r="JAP5" s="372"/>
      <c r="JAQ5" s="372"/>
      <c r="JAR5" s="372"/>
      <c r="JAS5" s="372"/>
      <c r="JAT5" s="372"/>
      <c r="JAU5" s="372"/>
      <c r="JAV5" s="372"/>
      <c r="JAW5" s="372"/>
      <c r="JAX5" s="372"/>
      <c r="JAY5" s="372"/>
      <c r="JAZ5" s="372"/>
      <c r="JBA5" s="372"/>
      <c r="JBB5" s="372"/>
      <c r="JBC5" s="372"/>
      <c r="JBD5" s="372"/>
      <c r="JBE5" s="372"/>
      <c r="JBF5" s="372"/>
      <c r="JBG5" s="372"/>
      <c r="JBH5" s="372"/>
      <c r="JBI5" s="372"/>
      <c r="JBJ5" s="372"/>
      <c r="JBK5" s="372"/>
      <c r="JBL5" s="372"/>
      <c r="JBM5" s="372"/>
      <c r="JBN5" s="372"/>
      <c r="JBO5" s="372"/>
      <c r="JBP5" s="372"/>
      <c r="JBQ5" s="372"/>
      <c r="JBR5" s="372"/>
      <c r="JBS5" s="372"/>
      <c r="JBT5" s="372"/>
      <c r="JBU5" s="372"/>
      <c r="JBV5" s="372"/>
      <c r="JBW5" s="372"/>
      <c r="JBX5" s="372"/>
      <c r="JBY5" s="372"/>
      <c r="JBZ5" s="372"/>
      <c r="JCA5" s="372"/>
      <c r="JCB5" s="372"/>
      <c r="JCC5" s="372"/>
      <c r="JCD5" s="372"/>
      <c r="JCE5" s="372"/>
      <c r="JCF5" s="372"/>
      <c r="JCG5" s="372"/>
      <c r="JCH5" s="372"/>
      <c r="JCI5" s="372"/>
      <c r="JCJ5" s="372"/>
      <c r="JCK5" s="372"/>
      <c r="JCL5" s="372"/>
      <c r="JCM5" s="372"/>
      <c r="JCN5" s="372"/>
      <c r="JCO5" s="372"/>
      <c r="JCP5" s="372"/>
      <c r="JCQ5" s="372"/>
      <c r="JCR5" s="372"/>
      <c r="JCS5" s="372"/>
      <c r="JCT5" s="372"/>
      <c r="JCU5" s="372"/>
      <c r="JCV5" s="372"/>
      <c r="JCW5" s="372"/>
      <c r="JCX5" s="372"/>
      <c r="JCY5" s="372"/>
      <c r="JCZ5" s="372"/>
      <c r="JDA5" s="372"/>
      <c r="JDB5" s="372"/>
      <c r="JDC5" s="372"/>
      <c r="JDD5" s="372"/>
      <c r="JDE5" s="372"/>
      <c r="JDF5" s="372"/>
      <c r="JDG5" s="372"/>
      <c r="JDH5" s="372"/>
      <c r="JDI5" s="372"/>
      <c r="JDJ5" s="372"/>
      <c r="JDK5" s="372"/>
      <c r="JDL5" s="372"/>
      <c r="JDM5" s="372"/>
      <c r="JDN5" s="372"/>
      <c r="JDO5" s="372"/>
      <c r="JDP5" s="372"/>
      <c r="JDQ5" s="372"/>
      <c r="JDR5" s="372"/>
      <c r="JDS5" s="372"/>
      <c r="JDT5" s="372"/>
      <c r="JDU5" s="372"/>
      <c r="JDV5" s="372"/>
      <c r="JDW5" s="372"/>
      <c r="JDX5" s="372"/>
      <c r="JDY5" s="372"/>
      <c r="JDZ5" s="372"/>
      <c r="JEA5" s="372"/>
      <c r="JEB5" s="372"/>
      <c r="JEC5" s="372"/>
      <c r="JED5" s="372"/>
      <c r="JEE5" s="372"/>
      <c r="JEF5" s="372"/>
      <c r="JEG5" s="372"/>
      <c r="JEH5" s="372"/>
      <c r="JEI5" s="372"/>
      <c r="JEJ5" s="372"/>
      <c r="JEK5" s="372"/>
      <c r="JEL5" s="372"/>
      <c r="JEM5" s="372"/>
      <c r="JEN5" s="372"/>
      <c r="JEO5" s="372"/>
      <c r="JEP5" s="372"/>
      <c r="JEQ5" s="372"/>
      <c r="JER5" s="372"/>
      <c r="JES5" s="372"/>
      <c r="JET5" s="372"/>
      <c r="JEU5" s="372"/>
      <c r="JEV5" s="372"/>
      <c r="JEW5" s="372"/>
      <c r="JEX5" s="372"/>
      <c r="JEY5" s="372"/>
      <c r="JEZ5" s="372"/>
      <c r="JFA5" s="372"/>
      <c r="JFB5" s="372"/>
      <c r="JFC5" s="372"/>
      <c r="JFD5" s="372"/>
      <c r="JFE5" s="372"/>
      <c r="JFF5" s="372"/>
      <c r="JFG5" s="372"/>
      <c r="JFH5" s="372"/>
      <c r="JFI5" s="372"/>
      <c r="JFJ5" s="372"/>
      <c r="JFK5" s="372"/>
      <c r="JFL5" s="372"/>
      <c r="JFM5" s="372"/>
      <c r="JFN5" s="372"/>
      <c r="JFO5" s="372"/>
      <c r="JFP5" s="372"/>
      <c r="JFQ5" s="372"/>
      <c r="JFR5" s="372"/>
      <c r="JFS5" s="372"/>
      <c r="JFT5" s="372"/>
      <c r="JFU5" s="372"/>
      <c r="JFV5" s="372"/>
      <c r="JFW5" s="372"/>
      <c r="JFX5" s="372"/>
      <c r="JFY5" s="372"/>
      <c r="JFZ5" s="372"/>
      <c r="JGA5" s="372"/>
      <c r="JGB5" s="372"/>
      <c r="JGC5" s="372"/>
      <c r="JGD5" s="372"/>
      <c r="JGE5" s="372"/>
      <c r="JGF5" s="372"/>
      <c r="JGG5" s="372"/>
      <c r="JGH5" s="372"/>
      <c r="JGI5" s="372"/>
      <c r="JGJ5" s="372"/>
      <c r="JGK5" s="372"/>
      <c r="JGL5" s="372"/>
      <c r="JGM5" s="372"/>
      <c r="JGN5" s="372"/>
      <c r="JGO5" s="372"/>
      <c r="JGP5" s="372"/>
      <c r="JGQ5" s="372"/>
      <c r="JGR5" s="372"/>
      <c r="JGS5" s="372"/>
      <c r="JGT5" s="372"/>
      <c r="JGU5" s="372"/>
      <c r="JGV5" s="372"/>
      <c r="JGW5" s="372"/>
      <c r="JGX5" s="372"/>
      <c r="JGY5" s="372"/>
      <c r="JGZ5" s="372"/>
      <c r="JHA5" s="372"/>
      <c r="JHB5" s="372"/>
      <c r="JHC5" s="372"/>
      <c r="JHD5" s="372"/>
      <c r="JHE5" s="372"/>
      <c r="JHF5" s="372"/>
      <c r="JHG5" s="372"/>
      <c r="JHH5" s="372"/>
      <c r="JHI5" s="372"/>
      <c r="JHJ5" s="372"/>
      <c r="JHK5" s="372"/>
      <c r="JHL5" s="372"/>
      <c r="JHM5" s="372"/>
      <c r="JHN5" s="372"/>
      <c r="JHO5" s="372"/>
      <c r="JHP5" s="372"/>
      <c r="JHQ5" s="372"/>
      <c r="JHR5" s="372"/>
      <c r="JHS5" s="372"/>
      <c r="JHT5" s="372"/>
      <c r="JHU5" s="372"/>
      <c r="JHV5" s="372"/>
      <c r="JHW5" s="372"/>
      <c r="JHX5" s="372"/>
      <c r="JHY5" s="372"/>
      <c r="JHZ5" s="372"/>
      <c r="JIA5" s="372"/>
      <c r="JIB5" s="372"/>
      <c r="JIC5" s="372"/>
      <c r="JID5" s="372"/>
      <c r="JIE5" s="372"/>
      <c r="JIF5" s="372"/>
      <c r="JIG5" s="372"/>
      <c r="JIH5" s="372"/>
      <c r="JII5" s="372"/>
      <c r="JIJ5" s="372"/>
      <c r="JIK5" s="372"/>
      <c r="JIL5" s="372"/>
      <c r="JIM5" s="372"/>
      <c r="JIN5" s="372"/>
      <c r="JIO5" s="372"/>
      <c r="JIP5" s="372"/>
      <c r="JIQ5" s="372"/>
      <c r="JIR5" s="372"/>
      <c r="JIS5" s="372"/>
      <c r="JIT5" s="372"/>
      <c r="JIU5" s="372"/>
      <c r="JIV5" s="372"/>
      <c r="JIW5" s="372"/>
      <c r="JIX5" s="372"/>
      <c r="JIY5" s="372"/>
      <c r="JIZ5" s="372"/>
      <c r="JJA5" s="372"/>
      <c r="JJB5" s="372"/>
      <c r="JJC5" s="372"/>
      <c r="JJD5" s="372"/>
      <c r="JJE5" s="372"/>
      <c r="JJF5" s="372"/>
      <c r="JJG5" s="372"/>
      <c r="JJH5" s="372"/>
      <c r="JJI5" s="372"/>
      <c r="JJJ5" s="372"/>
      <c r="JJK5" s="372"/>
      <c r="JJL5" s="372"/>
      <c r="JJM5" s="372"/>
      <c r="JJN5" s="372"/>
      <c r="JJO5" s="372"/>
      <c r="JJP5" s="372"/>
      <c r="JJQ5" s="372"/>
      <c r="JJR5" s="372"/>
      <c r="JJS5" s="372"/>
      <c r="JJT5" s="372"/>
      <c r="JJU5" s="372"/>
      <c r="JJV5" s="372"/>
      <c r="JJW5" s="372"/>
      <c r="JJX5" s="372"/>
      <c r="JJY5" s="372"/>
      <c r="JJZ5" s="372"/>
      <c r="JKA5" s="372"/>
      <c r="JKB5" s="372"/>
      <c r="JKC5" s="372"/>
      <c r="JKD5" s="372"/>
      <c r="JKE5" s="372"/>
      <c r="JKF5" s="372"/>
      <c r="JKG5" s="372"/>
      <c r="JKH5" s="372"/>
      <c r="JKI5" s="372"/>
      <c r="JKJ5" s="372"/>
      <c r="JKK5" s="372"/>
      <c r="JKL5" s="372"/>
      <c r="JKM5" s="372"/>
      <c r="JKN5" s="372"/>
      <c r="JKO5" s="372"/>
      <c r="JKP5" s="372"/>
      <c r="JKQ5" s="372"/>
      <c r="JKR5" s="372"/>
      <c r="JKS5" s="372"/>
      <c r="JKT5" s="372"/>
      <c r="JKU5" s="372"/>
      <c r="JKV5" s="372"/>
      <c r="JKW5" s="372"/>
      <c r="JKX5" s="372"/>
      <c r="JKY5" s="372"/>
      <c r="JKZ5" s="372"/>
      <c r="JLA5" s="372"/>
      <c r="JLB5" s="372"/>
      <c r="JLC5" s="372"/>
      <c r="JLD5" s="372"/>
      <c r="JLE5" s="372"/>
      <c r="JLF5" s="372"/>
      <c r="JLG5" s="372"/>
      <c r="JLH5" s="372"/>
      <c r="JLI5" s="372"/>
      <c r="JLJ5" s="372"/>
      <c r="JLK5" s="372"/>
      <c r="JLL5" s="372"/>
      <c r="JLM5" s="372"/>
      <c r="JLN5" s="372"/>
      <c r="JLO5" s="372"/>
      <c r="JLP5" s="372"/>
      <c r="JLQ5" s="372"/>
      <c r="JLR5" s="372"/>
      <c r="JLS5" s="372"/>
      <c r="JLT5" s="372"/>
      <c r="JLU5" s="372"/>
      <c r="JLV5" s="372"/>
      <c r="JLW5" s="372"/>
      <c r="JLX5" s="372"/>
      <c r="JLY5" s="372"/>
      <c r="JLZ5" s="372"/>
      <c r="JMA5" s="372"/>
      <c r="JMB5" s="372"/>
      <c r="JMC5" s="372"/>
      <c r="JMD5" s="372"/>
      <c r="JME5" s="372"/>
      <c r="JMF5" s="372"/>
      <c r="JMG5" s="372"/>
      <c r="JMH5" s="372"/>
      <c r="JMI5" s="372"/>
      <c r="JMJ5" s="372"/>
      <c r="JMK5" s="372"/>
      <c r="JML5" s="372"/>
      <c r="JMM5" s="372"/>
      <c r="JMN5" s="372"/>
      <c r="JMO5" s="372"/>
      <c r="JMP5" s="372"/>
      <c r="JMQ5" s="372"/>
      <c r="JMR5" s="372"/>
      <c r="JMS5" s="372"/>
      <c r="JMT5" s="372"/>
      <c r="JMU5" s="372"/>
      <c r="JMV5" s="372"/>
      <c r="JMW5" s="372"/>
      <c r="JMX5" s="372"/>
      <c r="JMY5" s="372"/>
      <c r="JMZ5" s="372"/>
      <c r="JNA5" s="372"/>
      <c r="JNB5" s="372"/>
      <c r="JNC5" s="372"/>
      <c r="JND5" s="372"/>
      <c r="JNE5" s="372"/>
      <c r="JNF5" s="372"/>
      <c r="JNG5" s="372"/>
      <c r="JNH5" s="372"/>
      <c r="JNI5" s="372"/>
      <c r="JNJ5" s="372"/>
      <c r="JNK5" s="372"/>
      <c r="JNL5" s="372"/>
      <c r="JNM5" s="372"/>
      <c r="JNN5" s="372"/>
      <c r="JNO5" s="372"/>
      <c r="JNP5" s="372"/>
      <c r="JNQ5" s="372"/>
      <c r="JNR5" s="372"/>
      <c r="JNS5" s="372"/>
      <c r="JNT5" s="372"/>
      <c r="JNU5" s="372"/>
      <c r="JNV5" s="372"/>
      <c r="JNW5" s="372"/>
      <c r="JNX5" s="372"/>
      <c r="JNY5" s="372"/>
      <c r="JNZ5" s="372"/>
      <c r="JOA5" s="372"/>
      <c r="JOB5" s="372"/>
      <c r="JOC5" s="372"/>
      <c r="JOD5" s="372"/>
      <c r="JOE5" s="372"/>
      <c r="JOF5" s="372"/>
      <c r="JOG5" s="372"/>
      <c r="JOH5" s="372"/>
      <c r="JOI5" s="372"/>
      <c r="JOJ5" s="372"/>
      <c r="JOK5" s="372"/>
      <c r="JOL5" s="372"/>
      <c r="JOM5" s="372"/>
      <c r="JON5" s="372"/>
      <c r="JOO5" s="372"/>
      <c r="JOP5" s="372"/>
      <c r="JOQ5" s="372"/>
      <c r="JOR5" s="372"/>
      <c r="JOS5" s="372"/>
      <c r="JOT5" s="372"/>
      <c r="JOU5" s="372"/>
      <c r="JOV5" s="372"/>
      <c r="JOW5" s="372"/>
      <c r="JOX5" s="372"/>
      <c r="JOY5" s="372"/>
      <c r="JOZ5" s="372"/>
      <c r="JPA5" s="372"/>
      <c r="JPB5" s="372"/>
      <c r="JPC5" s="372"/>
      <c r="JPD5" s="372"/>
      <c r="JPE5" s="372"/>
      <c r="JPF5" s="372"/>
      <c r="JPG5" s="372"/>
      <c r="JPH5" s="372"/>
      <c r="JPI5" s="372"/>
      <c r="JPJ5" s="372"/>
      <c r="JPK5" s="372"/>
      <c r="JPL5" s="372"/>
      <c r="JPM5" s="372"/>
      <c r="JPN5" s="372"/>
      <c r="JPO5" s="372"/>
      <c r="JPP5" s="372"/>
      <c r="JPQ5" s="372"/>
      <c r="JPR5" s="372"/>
      <c r="JPS5" s="372"/>
      <c r="JPT5" s="372"/>
      <c r="JPU5" s="372"/>
      <c r="JPV5" s="372"/>
      <c r="JPW5" s="372"/>
      <c r="JPX5" s="372"/>
      <c r="JPY5" s="372"/>
      <c r="JPZ5" s="372"/>
      <c r="JQA5" s="372"/>
      <c r="JQB5" s="372"/>
      <c r="JQC5" s="372"/>
      <c r="JQD5" s="372"/>
      <c r="JQE5" s="372"/>
      <c r="JQF5" s="372"/>
      <c r="JQG5" s="372"/>
      <c r="JQH5" s="372"/>
      <c r="JQI5" s="372"/>
      <c r="JQJ5" s="372"/>
      <c r="JQK5" s="372"/>
      <c r="JQL5" s="372"/>
      <c r="JQM5" s="372"/>
      <c r="JQN5" s="372"/>
      <c r="JQO5" s="372"/>
      <c r="JQP5" s="372"/>
      <c r="JQQ5" s="372"/>
      <c r="JQR5" s="372"/>
      <c r="JQS5" s="372"/>
      <c r="JQT5" s="372"/>
      <c r="JQU5" s="372"/>
      <c r="JQV5" s="372"/>
      <c r="JQW5" s="372"/>
      <c r="JQX5" s="372"/>
      <c r="JQY5" s="372"/>
      <c r="JQZ5" s="372"/>
      <c r="JRA5" s="372"/>
      <c r="JRB5" s="372"/>
      <c r="JRC5" s="372"/>
      <c r="JRD5" s="372"/>
      <c r="JRE5" s="372"/>
      <c r="JRF5" s="372"/>
      <c r="JRG5" s="372"/>
      <c r="JRH5" s="372"/>
      <c r="JRI5" s="372"/>
      <c r="JRJ5" s="372"/>
      <c r="JRK5" s="372"/>
      <c r="JRL5" s="372"/>
      <c r="JRM5" s="372"/>
      <c r="JRN5" s="372"/>
      <c r="JRO5" s="372"/>
      <c r="JRP5" s="372"/>
      <c r="JRQ5" s="372"/>
      <c r="JRR5" s="372"/>
      <c r="JRS5" s="372"/>
      <c r="JRT5" s="372"/>
      <c r="JRU5" s="372"/>
      <c r="JRV5" s="372"/>
      <c r="JRW5" s="372"/>
      <c r="JRX5" s="372"/>
      <c r="JRY5" s="372"/>
      <c r="JRZ5" s="372"/>
      <c r="JSA5" s="372"/>
      <c r="JSB5" s="372"/>
      <c r="JSC5" s="372"/>
      <c r="JSD5" s="372"/>
      <c r="JSE5" s="372"/>
      <c r="JSF5" s="372"/>
      <c r="JSG5" s="372"/>
      <c r="JSH5" s="372"/>
      <c r="JSI5" s="372"/>
      <c r="JSJ5" s="372"/>
      <c r="JSK5" s="372"/>
      <c r="JSL5" s="372"/>
      <c r="JSM5" s="372"/>
      <c r="JSN5" s="372"/>
      <c r="JSO5" s="372"/>
      <c r="JSP5" s="372"/>
      <c r="JSQ5" s="372"/>
      <c r="JSR5" s="372"/>
      <c r="JSS5" s="372"/>
      <c r="JST5" s="372"/>
      <c r="JSU5" s="372"/>
      <c r="JSV5" s="372"/>
      <c r="JSW5" s="372"/>
      <c r="JSX5" s="372"/>
      <c r="JSY5" s="372"/>
      <c r="JSZ5" s="372"/>
      <c r="JTA5" s="372"/>
      <c r="JTB5" s="372"/>
      <c r="JTC5" s="372"/>
      <c r="JTD5" s="372"/>
      <c r="JTE5" s="372"/>
      <c r="JTF5" s="372"/>
      <c r="JTG5" s="372"/>
      <c r="JTH5" s="372"/>
      <c r="JTI5" s="372"/>
      <c r="JTJ5" s="372"/>
      <c r="JTK5" s="372"/>
      <c r="JTL5" s="372"/>
      <c r="JTM5" s="372"/>
      <c r="JTN5" s="372"/>
      <c r="JTO5" s="372"/>
      <c r="JTP5" s="372"/>
      <c r="JTQ5" s="372"/>
      <c r="JTR5" s="372"/>
      <c r="JTS5" s="372"/>
      <c r="JTT5" s="372"/>
      <c r="JTU5" s="372"/>
      <c r="JTV5" s="372"/>
      <c r="JTW5" s="372"/>
      <c r="JTX5" s="372"/>
      <c r="JTY5" s="372"/>
      <c r="JTZ5" s="372"/>
      <c r="JUA5" s="372"/>
      <c r="JUB5" s="372"/>
      <c r="JUC5" s="372"/>
      <c r="JUD5" s="372"/>
      <c r="JUE5" s="372"/>
      <c r="JUF5" s="372"/>
      <c r="JUG5" s="372"/>
      <c r="JUH5" s="372"/>
      <c r="JUI5" s="372"/>
      <c r="JUJ5" s="372"/>
      <c r="JUK5" s="372"/>
      <c r="JUL5" s="372"/>
      <c r="JUM5" s="372"/>
      <c r="JUN5" s="372"/>
      <c r="JUO5" s="372"/>
      <c r="JUP5" s="372"/>
      <c r="JUQ5" s="372"/>
      <c r="JUR5" s="372"/>
      <c r="JUS5" s="372"/>
      <c r="JUT5" s="372"/>
      <c r="JUU5" s="372"/>
      <c r="JUV5" s="372"/>
      <c r="JUW5" s="372"/>
      <c r="JUX5" s="372"/>
      <c r="JUY5" s="372"/>
      <c r="JUZ5" s="372"/>
      <c r="JVA5" s="372"/>
      <c r="JVB5" s="372"/>
      <c r="JVC5" s="372"/>
      <c r="JVD5" s="372"/>
      <c r="JVE5" s="372"/>
      <c r="JVF5" s="372"/>
      <c r="JVG5" s="372"/>
      <c r="JVH5" s="372"/>
      <c r="JVI5" s="372"/>
      <c r="JVJ5" s="372"/>
      <c r="JVK5" s="372"/>
      <c r="JVL5" s="372"/>
      <c r="JVM5" s="372"/>
      <c r="JVN5" s="372"/>
      <c r="JVO5" s="372"/>
      <c r="JVP5" s="372"/>
      <c r="JVQ5" s="372"/>
      <c r="JVR5" s="372"/>
      <c r="JVS5" s="372"/>
      <c r="JVT5" s="372"/>
      <c r="JVU5" s="372"/>
      <c r="JVV5" s="372"/>
      <c r="JVW5" s="372"/>
      <c r="JVX5" s="372"/>
      <c r="JVY5" s="372"/>
      <c r="JVZ5" s="372"/>
      <c r="JWA5" s="372"/>
      <c r="JWB5" s="372"/>
      <c r="JWC5" s="372"/>
      <c r="JWD5" s="372"/>
      <c r="JWE5" s="372"/>
      <c r="JWF5" s="372"/>
      <c r="JWG5" s="372"/>
      <c r="JWH5" s="372"/>
      <c r="JWI5" s="372"/>
      <c r="JWJ5" s="372"/>
      <c r="JWK5" s="372"/>
      <c r="JWL5" s="372"/>
      <c r="JWM5" s="372"/>
      <c r="JWN5" s="372"/>
      <c r="JWO5" s="372"/>
      <c r="JWP5" s="372"/>
      <c r="JWQ5" s="372"/>
      <c r="JWR5" s="372"/>
      <c r="JWS5" s="372"/>
      <c r="JWT5" s="372"/>
      <c r="JWU5" s="372"/>
      <c r="JWV5" s="372"/>
      <c r="JWW5" s="372"/>
      <c r="JWX5" s="372"/>
      <c r="JWY5" s="372"/>
      <c r="JWZ5" s="372"/>
      <c r="JXA5" s="372"/>
      <c r="JXB5" s="372"/>
      <c r="JXC5" s="372"/>
      <c r="JXD5" s="372"/>
      <c r="JXE5" s="372"/>
      <c r="JXF5" s="372"/>
      <c r="JXG5" s="372"/>
      <c r="JXH5" s="372"/>
      <c r="JXI5" s="372"/>
      <c r="JXJ5" s="372"/>
      <c r="JXK5" s="372"/>
      <c r="JXL5" s="372"/>
      <c r="JXM5" s="372"/>
      <c r="JXN5" s="372"/>
      <c r="JXO5" s="372"/>
      <c r="JXP5" s="372"/>
      <c r="JXQ5" s="372"/>
      <c r="JXR5" s="372"/>
      <c r="JXS5" s="372"/>
      <c r="JXT5" s="372"/>
      <c r="JXU5" s="372"/>
      <c r="JXV5" s="372"/>
      <c r="JXW5" s="372"/>
      <c r="JXX5" s="372"/>
      <c r="JXY5" s="372"/>
      <c r="JXZ5" s="372"/>
      <c r="JYA5" s="372"/>
      <c r="JYB5" s="372"/>
      <c r="JYC5" s="372"/>
      <c r="JYD5" s="372"/>
      <c r="JYE5" s="372"/>
      <c r="JYF5" s="372"/>
      <c r="JYG5" s="372"/>
      <c r="JYH5" s="372"/>
      <c r="JYI5" s="372"/>
      <c r="JYJ5" s="372"/>
      <c r="JYK5" s="372"/>
      <c r="JYL5" s="372"/>
      <c r="JYM5" s="372"/>
      <c r="JYN5" s="372"/>
      <c r="JYO5" s="372"/>
      <c r="JYP5" s="372"/>
      <c r="JYQ5" s="372"/>
      <c r="JYR5" s="372"/>
      <c r="JYS5" s="372"/>
      <c r="JYT5" s="372"/>
      <c r="JYU5" s="372"/>
      <c r="JYV5" s="372"/>
      <c r="JYW5" s="372"/>
      <c r="JYX5" s="372"/>
      <c r="JYY5" s="372"/>
      <c r="JYZ5" s="372"/>
      <c r="JZA5" s="372"/>
      <c r="JZB5" s="372"/>
      <c r="JZC5" s="372"/>
      <c r="JZD5" s="372"/>
      <c r="JZE5" s="372"/>
      <c r="JZF5" s="372"/>
      <c r="JZG5" s="372"/>
      <c r="JZH5" s="372"/>
      <c r="JZI5" s="372"/>
      <c r="JZJ5" s="372"/>
      <c r="JZK5" s="372"/>
      <c r="JZL5" s="372"/>
      <c r="JZM5" s="372"/>
      <c r="JZN5" s="372"/>
      <c r="JZO5" s="372"/>
      <c r="JZP5" s="372"/>
      <c r="JZQ5" s="372"/>
      <c r="JZR5" s="372"/>
      <c r="JZS5" s="372"/>
      <c r="JZT5" s="372"/>
      <c r="JZU5" s="372"/>
      <c r="JZV5" s="372"/>
      <c r="JZW5" s="372"/>
      <c r="JZX5" s="372"/>
      <c r="JZY5" s="372"/>
      <c r="JZZ5" s="372"/>
      <c r="KAA5" s="372"/>
      <c r="KAB5" s="372"/>
      <c r="KAC5" s="372"/>
      <c r="KAD5" s="372"/>
      <c r="KAE5" s="372"/>
      <c r="KAF5" s="372"/>
      <c r="KAG5" s="372"/>
      <c r="KAH5" s="372"/>
      <c r="KAI5" s="372"/>
      <c r="KAJ5" s="372"/>
      <c r="KAK5" s="372"/>
      <c r="KAL5" s="372"/>
      <c r="KAM5" s="372"/>
      <c r="KAN5" s="372"/>
      <c r="KAO5" s="372"/>
      <c r="KAP5" s="372"/>
      <c r="KAQ5" s="372"/>
      <c r="KAR5" s="372"/>
      <c r="KAS5" s="372"/>
      <c r="KAT5" s="372"/>
      <c r="KAU5" s="372"/>
      <c r="KAV5" s="372"/>
      <c r="KAW5" s="372"/>
      <c r="KAX5" s="372"/>
      <c r="KAY5" s="372"/>
      <c r="KAZ5" s="372"/>
      <c r="KBA5" s="372"/>
      <c r="KBB5" s="372"/>
      <c r="KBC5" s="372"/>
      <c r="KBD5" s="372"/>
      <c r="KBE5" s="372"/>
      <c r="KBF5" s="372"/>
      <c r="KBG5" s="372"/>
      <c r="KBH5" s="372"/>
      <c r="KBI5" s="372"/>
      <c r="KBJ5" s="372"/>
      <c r="KBK5" s="372"/>
      <c r="KBL5" s="372"/>
      <c r="KBM5" s="372"/>
      <c r="KBN5" s="372"/>
      <c r="KBO5" s="372"/>
      <c r="KBP5" s="372"/>
      <c r="KBQ5" s="372"/>
      <c r="KBR5" s="372"/>
      <c r="KBS5" s="372"/>
      <c r="KBT5" s="372"/>
      <c r="KBU5" s="372"/>
      <c r="KBV5" s="372"/>
      <c r="KBW5" s="372"/>
      <c r="KBX5" s="372"/>
      <c r="KBY5" s="372"/>
      <c r="KBZ5" s="372"/>
      <c r="KCA5" s="372"/>
      <c r="KCB5" s="372"/>
      <c r="KCC5" s="372"/>
      <c r="KCD5" s="372"/>
      <c r="KCE5" s="372"/>
      <c r="KCF5" s="372"/>
      <c r="KCG5" s="372"/>
      <c r="KCH5" s="372"/>
      <c r="KCI5" s="372"/>
      <c r="KCJ5" s="372"/>
      <c r="KCK5" s="372"/>
      <c r="KCL5" s="372"/>
      <c r="KCM5" s="372"/>
      <c r="KCN5" s="372"/>
      <c r="KCO5" s="372"/>
      <c r="KCP5" s="372"/>
      <c r="KCQ5" s="372"/>
      <c r="KCR5" s="372"/>
      <c r="KCS5" s="372"/>
      <c r="KCT5" s="372"/>
      <c r="KCU5" s="372"/>
      <c r="KCV5" s="372"/>
      <c r="KCW5" s="372"/>
      <c r="KCX5" s="372"/>
      <c r="KCY5" s="372"/>
      <c r="KCZ5" s="372"/>
      <c r="KDA5" s="372"/>
      <c r="KDB5" s="372"/>
      <c r="KDC5" s="372"/>
      <c r="KDD5" s="372"/>
      <c r="KDE5" s="372"/>
      <c r="KDF5" s="372"/>
      <c r="KDG5" s="372"/>
      <c r="KDH5" s="372"/>
      <c r="KDI5" s="372"/>
      <c r="KDJ5" s="372"/>
      <c r="KDK5" s="372"/>
      <c r="KDL5" s="372"/>
      <c r="KDM5" s="372"/>
      <c r="KDN5" s="372"/>
      <c r="KDO5" s="372"/>
      <c r="KDP5" s="372"/>
      <c r="KDQ5" s="372"/>
      <c r="KDR5" s="372"/>
      <c r="KDS5" s="372"/>
      <c r="KDT5" s="372"/>
      <c r="KDU5" s="372"/>
      <c r="KDV5" s="372"/>
      <c r="KDW5" s="372"/>
      <c r="KDX5" s="372"/>
      <c r="KDY5" s="372"/>
      <c r="KDZ5" s="372"/>
      <c r="KEA5" s="372"/>
      <c r="KEB5" s="372"/>
      <c r="KEC5" s="372"/>
      <c r="KED5" s="372"/>
      <c r="KEE5" s="372"/>
      <c r="KEF5" s="372"/>
      <c r="KEG5" s="372"/>
      <c r="KEH5" s="372"/>
      <c r="KEI5" s="372"/>
      <c r="KEJ5" s="372"/>
      <c r="KEK5" s="372"/>
      <c r="KEL5" s="372"/>
      <c r="KEM5" s="372"/>
      <c r="KEN5" s="372"/>
      <c r="KEO5" s="372"/>
      <c r="KEP5" s="372"/>
      <c r="KEQ5" s="372"/>
      <c r="KER5" s="372"/>
      <c r="KES5" s="372"/>
      <c r="KET5" s="372"/>
      <c r="KEU5" s="372"/>
      <c r="KEV5" s="372"/>
      <c r="KEW5" s="372"/>
      <c r="KEX5" s="372"/>
      <c r="KEY5" s="372"/>
      <c r="KEZ5" s="372"/>
      <c r="KFA5" s="372"/>
      <c r="KFB5" s="372"/>
      <c r="KFC5" s="372"/>
      <c r="KFD5" s="372"/>
      <c r="KFE5" s="372"/>
      <c r="KFF5" s="372"/>
      <c r="KFG5" s="372"/>
      <c r="KFH5" s="372"/>
      <c r="KFI5" s="372"/>
      <c r="KFJ5" s="372"/>
      <c r="KFK5" s="372"/>
      <c r="KFL5" s="372"/>
      <c r="KFM5" s="372"/>
      <c r="KFN5" s="372"/>
      <c r="KFO5" s="372"/>
      <c r="KFP5" s="372"/>
      <c r="KFQ5" s="372"/>
      <c r="KFR5" s="372"/>
      <c r="KFS5" s="372"/>
      <c r="KFT5" s="372"/>
      <c r="KFU5" s="372"/>
      <c r="KFV5" s="372"/>
      <c r="KFW5" s="372"/>
      <c r="KFX5" s="372"/>
      <c r="KFY5" s="372"/>
      <c r="KFZ5" s="372"/>
      <c r="KGA5" s="372"/>
      <c r="KGB5" s="372"/>
      <c r="KGC5" s="372"/>
      <c r="KGD5" s="372"/>
      <c r="KGE5" s="372"/>
      <c r="KGF5" s="372"/>
      <c r="KGG5" s="372"/>
      <c r="KGH5" s="372"/>
      <c r="KGI5" s="372"/>
      <c r="KGJ5" s="372"/>
      <c r="KGK5" s="372"/>
      <c r="KGL5" s="372"/>
      <c r="KGM5" s="372"/>
      <c r="KGN5" s="372"/>
      <c r="KGO5" s="372"/>
      <c r="KGP5" s="372"/>
      <c r="KGQ5" s="372"/>
      <c r="KGR5" s="372"/>
      <c r="KGS5" s="372"/>
      <c r="KGT5" s="372"/>
      <c r="KGU5" s="372"/>
      <c r="KGV5" s="372"/>
      <c r="KGW5" s="372"/>
      <c r="KGX5" s="372"/>
      <c r="KGY5" s="372"/>
      <c r="KGZ5" s="372"/>
      <c r="KHA5" s="372"/>
      <c r="KHB5" s="372"/>
      <c r="KHC5" s="372"/>
      <c r="KHD5" s="372"/>
      <c r="KHE5" s="372"/>
      <c r="KHF5" s="372"/>
      <c r="KHG5" s="372"/>
      <c r="KHH5" s="372"/>
      <c r="KHI5" s="372"/>
      <c r="KHJ5" s="372"/>
      <c r="KHK5" s="372"/>
      <c r="KHL5" s="372"/>
      <c r="KHM5" s="372"/>
      <c r="KHN5" s="372"/>
      <c r="KHO5" s="372"/>
      <c r="KHP5" s="372"/>
      <c r="KHQ5" s="372"/>
      <c r="KHR5" s="372"/>
      <c r="KHS5" s="372"/>
      <c r="KHT5" s="372"/>
      <c r="KHU5" s="372"/>
      <c r="KHV5" s="372"/>
      <c r="KHW5" s="372"/>
      <c r="KHX5" s="372"/>
      <c r="KHY5" s="372"/>
      <c r="KHZ5" s="372"/>
      <c r="KIA5" s="372"/>
      <c r="KIB5" s="372"/>
      <c r="KIC5" s="372"/>
      <c r="KID5" s="372"/>
      <c r="KIE5" s="372"/>
      <c r="KIF5" s="372"/>
      <c r="KIG5" s="372"/>
      <c r="KIH5" s="372"/>
      <c r="KII5" s="372"/>
      <c r="KIJ5" s="372"/>
      <c r="KIK5" s="372"/>
      <c r="KIL5" s="372"/>
      <c r="KIM5" s="372"/>
      <c r="KIN5" s="372"/>
      <c r="KIO5" s="372"/>
      <c r="KIP5" s="372"/>
      <c r="KIQ5" s="372"/>
      <c r="KIR5" s="372"/>
      <c r="KIS5" s="372"/>
      <c r="KIT5" s="372"/>
      <c r="KIU5" s="372"/>
      <c r="KIV5" s="372"/>
      <c r="KIW5" s="372"/>
      <c r="KIX5" s="372"/>
      <c r="KIY5" s="372"/>
      <c r="KIZ5" s="372"/>
      <c r="KJA5" s="372"/>
      <c r="KJB5" s="372"/>
      <c r="KJC5" s="372"/>
      <c r="KJD5" s="372"/>
      <c r="KJE5" s="372"/>
      <c r="KJF5" s="372"/>
      <c r="KJG5" s="372"/>
      <c r="KJH5" s="372"/>
      <c r="KJI5" s="372"/>
      <c r="KJJ5" s="372"/>
      <c r="KJK5" s="372"/>
      <c r="KJL5" s="372"/>
      <c r="KJM5" s="372"/>
      <c r="KJN5" s="372"/>
      <c r="KJO5" s="372"/>
      <c r="KJP5" s="372"/>
      <c r="KJQ5" s="372"/>
      <c r="KJR5" s="372"/>
      <c r="KJS5" s="372"/>
      <c r="KJT5" s="372"/>
      <c r="KJU5" s="372"/>
      <c r="KJV5" s="372"/>
      <c r="KJW5" s="372"/>
      <c r="KJX5" s="372"/>
      <c r="KJY5" s="372"/>
      <c r="KJZ5" s="372"/>
      <c r="KKA5" s="372"/>
      <c r="KKB5" s="372"/>
      <c r="KKC5" s="372"/>
      <c r="KKD5" s="372"/>
      <c r="KKE5" s="372"/>
      <c r="KKF5" s="372"/>
      <c r="KKG5" s="372"/>
      <c r="KKH5" s="372"/>
      <c r="KKI5" s="372"/>
      <c r="KKJ5" s="372"/>
      <c r="KKK5" s="372"/>
      <c r="KKL5" s="372"/>
      <c r="KKM5" s="372"/>
      <c r="KKN5" s="372"/>
      <c r="KKO5" s="372"/>
      <c r="KKP5" s="372"/>
      <c r="KKQ5" s="372"/>
      <c r="KKR5" s="372"/>
      <c r="KKS5" s="372"/>
      <c r="KKT5" s="372"/>
      <c r="KKU5" s="372"/>
      <c r="KKV5" s="372"/>
      <c r="KKW5" s="372"/>
      <c r="KKX5" s="372"/>
      <c r="KKY5" s="372"/>
      <c r="KKZ5" s="372"/>
      <c r="KLA5" s="372"/>
      <c r="KLB5" s="372"/>
      <c r="KLC5" s="372"/>
      <c r="KLD5" s="372"/>
      <c r="KLE5" s="372"/>
      <c r="KLF5" s="372"/>
      <c r="KLG5" s="372"/>
      <c r="KLH5" s="372"/>
      <c r="KLI5" s="372"/>
      <c r="KLJ5" s="372"/>
      <c r="KLK5" s="372"/>
      <c r="KLL5" s="372"/>
      <c r="KLM5" s="372"/>
      <c r="KLN5" s="372"/>
      <c r="KLO5" s="372"/>
      <c r="KLP5" s="372"/>
      <c r="KLQ5" s="372"/>
      <c r="KLR5" s="372"/>
      <c r="KLS5" s="372"/>
      <c r="KLT5" s="372"/>
      <c r="KLU5" s="372"/>
      <c r="KLV5" s="372"/>
      <c r="KLW5" s="372"/>
      <c r="KLX5" s="372"/>
      <c r="KLY5" s="372"/>
      <c r="KLZ5" s="372"/>
      <c r="KMA5" s="372"/>
      <c r="KMB5" s="372"/>
      <c r="KMC5" s="372"/>
      <c r="KMD5" s="372"/>
      <c r="KME5" s="372"/>
      <c r="KMF5" s="372"/>
      <c r="KMG5" s="372"/>
      <c r="KMH5" s="372"/>
      <c r="KMI5" s="372"/>
      <c r="KMJ5" s="372"/>
      <c r="KMK5" s="372"/>
      <c r="KML5" s="372"/>
      <c r="KMM5" s="372"/>
      <c r="KMN5" s="372"/>
      <c r="KMO5" s="372"/>
      <c r="KMP5" s="372"/>
      <c r="KMQ5" s="372"/>
      <c r="KMR5" s="372"/>
      <c r="KMS5" s="372"/>
      <c r="KMT5" s="372"/>
      <c r="KMU5" s="372"/>
      <c r="KMV5" s="372"/>
      <c r="KMW5" s="372"/>
      <c r="KMX5" s="372"/>
      <c r="KMY5" s="372"/>
      <c r="KMZ5" s="372"/>
      <c r="KNA5" s="372"/>
      <c r="KNB5" s="372"/>
      <c r="KNC5" s="372"/>
      <c r="KND5" s="372"/>
      <c r="KNE5" s="372"/>
      <c r="KNF5" s="372"/>
      <c r="KNG5" s="372"/>
      <c r="KNH5" s="372"/>
      <c r="KNI5" s="372"/>
      <c r="KNJ5" s="372"/>
      <c r="KNK5" s="372"/>
      <c r="KNL5" s="372"/>
      <c r="KNM5" s="372"/>
      <c r="KNN5" s="372"/>
      <c r="KNO5" s="372"/>
      <c r="KNP5" s="372"/>
      <c r="KNQ5" s="372"/>
      <c r="KNR5" s="372"/>
      <c r="KNS5" s="372"/>
      <c r="KNT5" s="372"/>
      <c r="KNU5" s="372"/>
      <c r="KNV5" s="372"/>
      <c r="KNW5" s="372"/>
      <c r="KNX5" s="372"/>
      <c r="KNY5" s="372"/>
      <c r="KNZ5" s="372"/>
      <c r="KOA5" s="372"/>
      <c r="KOB5" s="372"/>
      <c r="KOC5" s="372"/>
      <c r="KOD5" s="372"/>
      <c r="KOE5" s="372"/>
      <c r="KOF5" s="372"/>
      <c r="KOG5" s="372"/>
      <c r="KOH5" s="372"/>
      <c r="KOI5" s="372"/>
      <c r="KOJ5" s="372"/>
      <c r="KOK5" s="372"/>
      <c r="KOL5" s="372"/>
      <c r="KOM5" s="372"/>
      <c r="KON5" s="372"/>
      <c r="KOO5" s="372"/>
      <c r="KOP5" s="372"/>
      <c r="KOQ5" s="372"/>
      <c r="KOR5" s="372"/>
      <c r="KOS5" s="372"/>
      <c r="KOT5" s="372"/>
      <c r="KOU5" s="372"/>
      <c r="KOV5" s="372"/>
      <c r="KOW5" s="372"/>
      <c r="KOX5" s="372"/>
      <c r="KOY5" s="372"/>
      <c r="KOZ5" s="372"/>
      <c r="KPA5" s="372"/>
      <c r="KPB5" s="372"/>
      <c r="KPC5" s="372"/>
      <c r="KPD5" s="372"/>
      <c r="KPE5" s="372"/>
      <c r="KPF5" s="372"/>
      <c r="KPG5" s="372"/>
      <c r="KPH5" s="372"/>
      <c r="KPI5" s="372"/>
      <c r="KPJ5" s="372"/>
      <c r="KPK5" s="372"/>
      <c r="KPL5" s="372"/>
      <c r="KPM5" s="372"/>
      <c r="KPN5" s="372"/>
      <c r="KPO5" s="372"/>
      <c r="KPP5" s="372"/>
      <c r="KPQ5" s="372"/>
      <c r="KPR5" s="372"/>
      <c r="KPS5" s="372"/>
      <c r="KPT5" s="372"/>
      <c r="KPU5" s="372"/>
      <c r="KPV5" s="372"/>
      <c r="KPW5" s="372"/>
      <c r="KPX5" s="372"/>
      <c r="KPY5" s="372"/>
      <c r="KPZ5" s="372"/>
      <c r="KQA5" s="372"/>
      <c r="KQB5" s="372"/>
      <c r="KQC5" s="372"/>
      <c r="KQD5" s="372"/>
      <c r="KQE5" s="372"/>
      <c r="KQF5" s="372"/>
      <c r="KQG5" s="372"/>
      <c r="KQH5" s="372"/>
      <c r="KQI5" s="372"/>
      <c r="KQJ5" s="372"/>
      <c r="KQK5" s="372"/>
      <c r="KQL5" s="372"/>
      <c r="KQM5" s="372"/>
      <c r="KQN5" s="372"/>
      <c r="KQO5" s="372"/>
      <c r="KQP5" s="372"/>
      <c r="KQQ5" s="372"/>
      <c r="KQR5" s="372"/>
      <c r="KQS5" s="372"/>
      <c r="KQT5" s="372"/>
      <c r="KQU5" s="372"/>
      <c r="KQV5" s="372"/>
      <c r="KQW5" s="372"/>
      <c r="KQX5" s="372"/>
      <c r="KQY5" s="372"/>
      <c r="KQZ5" s="372"/>
      <c r="KRA5" s="372"/>
      <c r="KRB5" s="372"/>
      <c r="KRC5" s="372"/>
      <c r="KRD5" s="372"/>
      <c r="KRE5" s="372"/>
      <c r="KRF5" s="372"/>
      <c r="KRG5" s="372"/>
      <c r="KRH5" s="372"/>
      <c r="KRI5" s="372"/>
      <c r="KRJ5" s="372"/>
      <c r="KRK5" s="372"/>
      <c r="KRL5" s="372"/>
      <c r="KRM5" s="372"/>
      <c r="KRN5" s="372"/>
      <c r="KRO5" s="372"/>
      <c r="KRP5" s="372"/>
      <c r="KRQ5" s="372"/>
      <c r="KRR5" s="372"/>
      <c r="KRS5" s="372"/>
      <c r="KRT5" s="372"/>
      <c r="KRU5" s="372"/>
      <c r="KRV5" s="372"/>
      <c r="KRW5" s="372"/>
      <c r="KRX5" s="372"/>
      <c r="KRY5" s="372"/>
      <c r="KRZ5" s="372"/>
      <c r="KSA5" s="372"/>
      <c r="KSB5" s="372"/>
      <c r="KSC5" s="372"/>
      <c r="KSD5" s="372"/>
      <c r="KSE5" s="372"/>
      <c r="KSF5" s="372"/>
      <c r="KSG5" s="372"/>
      <c r="KSH5" s="372"/>
      <c r="KSI5" s="372"/>
      <c r="KSJ5" s="372"/>
      <c r="KSK5" s="372"/>
      <c r="KSL5" s="372"/>
      <c r="KSM5" s="372"/>
      <c r="KSN5" s="372"/>
      <c r="KSO5" s="372"/>
      <c r="KSP5" s="372"/>
      <c r="KSQ5" s="372"/>
      <c r="KSR5" s="372"/>
      <c r="KSS5" s="372"/>
      <c r="KST5" s="372"/>
      <c r="KSU5" s="372"/>
      <c r="KSV5" s="372"/>
      <c r="KSW5" s="372"/>
      <c r="KSX5" s="372"/>
      <c r="KSY5" s="372"/>
      <c r="KSZ5" s="372"/>
      <c r="KTA5" s="372"/>
      <c r="KTB5" s="372"/>
      <c r="KTC5" s="372"/>
      <c r="KTD5" s="372"/>
      <c r="KTE5" s="372"/>
      <c r="KTF5" s="372"/>
      <c r="KTG5" s="372"/>
      <c r="KTH5" s="372"/>
      <c r="KTI5" s="372"/>
      <c r="KTJ5" s="372"/>
      <c r="KTK5" s="372"/>
      <c r="KTL5" s="372"/>
      <c r="KTM5" s="372"/>
      <c r="KTN5" s="372"/>
      <c r="KTO5" s="372"/>
      <c r="KTP5" s="372"/>
      <c r="KTQ5" s="372"/>
      <c r="KTR5" s="372"/>
      <c r="KTS5" s="372"/>
      <c r="KTT5" s="372"/>
      <c r="KTU5" s="372"/>
      <c r="KTV5" s="372"/>
      <c r="KTW5" s="372"/>
      <c r="KTX5" s="372"/>
      <c r="KTY5" s="372"/>
      <c r="KTZ5" s="372"/>
      <c r="KUA5" s="372"/>
      <c r="KUB5" s="372"/>
      <c r="KUC5" s="372"/>
      <c r="KUD5" s="372"/>
      <c r="KUE5" s="372"/>
      <c r="KUF5" s="372"/>
      <c r="KUG5" s="372"/>
      <c r="KUH5" s="372"/>
      <c r="KUI5" s="372"/>
      <c r="KUJ5" s="372"/>
      <c r="KUK5" s="372"/>
      <c r="KUL5" s="372"/>
      <c r="KUM5" s="372"/>
      <c r="KUN5" s="372"/>
      <c r="KUO5" s="372"/>
      <c r="KUP5" s="372"/>
      <c r="KUQ5" s="372"/>
      <c r="KUR5" s="372"/>
      <c r="KUS5" s="372"/>
      <c r="KUT5" s="372"/>
      <c r="KUU5" s="372"/>
      <c r="KUV5" s="372"/>
      <c r="KUW5" s="372"/>
      <c r="KUX5" s="372"/>
      <c r="KUY5" s="372"/>
      <c r="KUZ5" s="372"/>
      <c r="KVA5" s="372"/>
      <c r="KVB5" s="372"/>
      <c r="KVC5" s="372"/>
      <c r="KVD5" s="372"/>
      <c r="KVE5" s="372"/>
      <c r="KVF5" s="372"/>
      <c r="KVG5" s="372"/>
      <c r="KVH5" s="372"/>
      <c r="KVI5" s="372"/>
      <c r="KVJ5" s="372"/>
      <c r="KVK5" s="372"/>
      <c r="KVL5" s="372"/>
      <c r="KVM5" s="372"/>
      <c r="KVN5" s="372"/>
      <c r="KVO5" s="372"/>
      <c r="KVP5" s="372"/>
      <c r="KVQ5" s="372"/>
      <c r="KVR5" s="372"/>
      <c r="KVS5" s="372"/>
      <c r="KVT5" s="372"/>
      <c r="KVU5" s="372"/>
      <c r="KVV5" s="372"/>
      <c r="KVW5" s="372"/>
      <c r="KVX5" s="372"/>
      <c r="KVY5" s="372"/>
      <c r="KVZ5" s="372"/>
      <c r="KWA5" s="372"/>
      <c r="KWB5" s="372"/>
      <c r="KWC5" s="372"/>
      <c r="KWD5" s="372"/>
      <c r="KWE5" s="372"/>
      <c r="KWF5" s="372"/>
      <c r="KWG5" s="372"/>
      <c r="KWH5" s="372"/>
      <c r="KWI5" s="372"/>
      <c r="KWJ5" s="372"/>
      <c r="KWK5" s="372"/>
      <c r="KWL5" s="372"/>
      <c r="KWM5" s="372"/>
      <c r="KWN5" s="372"/>
      <c r="KWO5" s="372"/>
      <c r="KWP5" s="372"/>
      <c r="KWQ5" s="372"/>
      <c r="KWR5" s="372"/>
      <c r="KWS5" s="372"/>
      <c r="KWT5" s="372"/>
      <c r="KWU5" s="372"/>
      <c r="KWV5" s="372"/>
      <c r="KWW5" s="372"/>
      <c r="KWX5" s="372"/>
      <c r="KWY5" s="372"/>
      <c r="KWZ5" s="372"/>
      <c r="KXA5" s="372"/>
      <c r="KXB5" s="372"/>
      <c r="KXC5" s="372"/>
      <c r="KXD5" s="372"/>
      <c r="KXE5" s="372"/>
      <c r="KXF5" s="372"/>
      <c r="KXG5" s="372"/>
      <c r="KXH5" s="372"/>
      <c r="KXI5" s="372"/>
      <c r="KXJ5" s="372"/>
      <c r="KXK5" s="372"/>
      <c r="KXL5" s="372"/>
      <c r="KXM5" s="372"/>
      <c r="KXN5" s="372"/>
      <c r="KXO5" s="372"/>
      <c r="KXP5" s="372"/>
      <c r="KXQ5" s="372"/>
      <c r="KXR5" s="372"/>
      <c r="KXS5" s="372"/>
      <c r="KXT5" s="372"/>
      <c r="KXU5" s="372"/>
      <c r="KXV5" s="372"/>
      <c r="KXW5" s="372"/>
      <c r="KXX5" s="372"/>
      <c r="KXY5" s="372"/>
      <c r="KXZ5" s="372"/>
      <c r="KYA5" s="372"/>
      <c r="KYB5" s="372"/>
      <c r="KYC5" s="372"/>
      <c r="KYD5" s="372"/>
      <c r="KYE5" s="372"/>
      <c r="KYF5" s="372"/>
      <c r="KYG5" s="372"/>
      <c r="KYH5" s="372"/>
      <c r="KYI5" s="372"/>
      <c r="KYJ5" s="372"/>
      <c r="KYK5" s="372"/>
      <c r="KYL5" s="372"/>
      <c r="KYM5" s="372"/>
      <c r="KYN5" s="372"/>
      <c r="KYO5" s="372"/>
      <c r="KYP5" s="372"/>
      <c r="KYQ5" s="372"/>
      <c r="KYR5" s="372"/>
      <c r="KYS5" s="372"/>
      <c r="KYT5" s="372"/>
      <c r="KYU5" s="372"/>
      <c r="KYV5" s="372"/>
      <c r="KYW5" s="372"/>
      <c r="KYX5" s="372"/>
      <c r="KYY5" s="372"/>
      <c r="KYZ5" s="372"/>
      <c r="KZA5" s="372"/>
      <c r="KZB5" s="372"/>
      <c r="KZC5" s="372"/>
      <c r="KZD5" s="372"/>
      <c r="KZE5" s="372"/>
      <c r="KZF5" s="372"/>
      <c r="KZG5" s="372"/>
      <c r="KZH5" s="372"/>
      <c r="KZI5" s="372"/>
      <c r="KZJ5" s="372"/>
      <c r="KZK5" s="372"/>
      <c r="KZL5" s="372"/>
      <c r="KZM5" s="372"/>
      <c r="KZN5" s="372"/>
      <c r="KZO5" s="372"/>
      <c r="KZP5" s="372"/>
      <c r="KZQ5" s="372"/>
      <c r="KZR5" s="372"/>
      <c r="KZS5" s="372"/>
      <c r="KZT5" s="372"/>
      <c r="KZU5" s="372"/>
      <c r="KZV5" s="372"/>
      <c r="KZW5" s="372"/>
      <c r="KZX5" s="372"/>
      <c r="KZY5" s="372"/>
      <c r="KZZ5" s="372"/>
      <c r="LAA5" s="372"/>
      <c r="LAB5" s="372"/>
      <c r="LAC5" s="372"/>
      <c r="LAD5" s="372"/>
      <c r="LAE5" s="372"/>
      <c r="LAF5" s="372"/>
      <c r="LAG5" s="372"/>
      <c r="LAH5" s="372"/>
      <c r="LAI5" s="372"/>
      <c r="LAJ5" s="372"/>
      <c r="LAK5" s="372"/>
      <c r="LAL5" s="372"/>
      <c r="LAM5" s="372"/>
      <c r="LAN5" s="372"/>
      <c r="LAO5" s="372"/>
      <c r="LAP5" s="372"/>
      <c r="LAQ5" s="372"/>
      <c r="LAR5" s="372"/>
      <c r="LAS5" s="372"/>
      <c r="LAT5" s="372"/>
      <c r="LAU5" s="372"/>
      <c r="LAV5" s="372"/>
      <c r="LAW5" s="372"/>
      <c r="LAX5" s="372"/>
      <c r="LAY5" s="372"/>
      <c r="LAZ5" s="372"/>
      <c r="LBA5" s="372"/>
      <c r="LBB5" s="372"/>
      <c r="LBC5" s="372"/>
      <c r="LBD5" s="372"/>
      <c r="LBE5" s="372"/>
      <c r="LBF5" s="372"/>
      <c r="LBG5" s="372"/>
      <c r="LBH5" s="372"/>
      <c r="LBI5" s="372"/>
      <c r="LBJ5" s="372"/>
      <c r="LBK5" s="372"/>
      <c r="LBL5" s="372"/>
      <c r="LBM5" s="372"/>
      <c r="LBN5" s="372"/>
      <c r="LBO5" s="372"/>
      <c r="LBP5" s="372"/>
      <c r="LBQ5" s="372"/>
      <c r="LBR5" s="372"/>
      <c r="LBS5" s="372"/>
      <c r="LBT5" s="372"/>
      <c r="LBU5" s="372"/>
      <c r="LBV5" s="372"/>
      <c r="LBW5" s="372"/>
      <c r="LBX5" s="372"/>
      <c r="LBY5" s="372"/>
      <c r="LBZ5" s="372"/>
      <c r="LCA5" s="372"/>
      <c r="LCB5" s="372"/>
      <c r="LCC5" s="372"/>
      <c r="LCD5" s="372"/>
      <c r="LCE5" s="372"/>
      <c r="LCF5" s="372"/>
      <c r="LCG5" s="372"/>
      <c r="LCH5" s="372"/>
      <c r="LCI5" s="372"/>
      <c r="LCJ5" s="372"/>
      <c r="LCK5" s="372"/>
      <c r="LCL5" s="372"/>
      <c r="LCM5" s="372"/>
      <c r="LCN5" s="372"/>
      <c r="LCO5" s="372"/>
      <c r="LCP5" s="372"/>
      <c r="LCQ5" s="372"/>
      <c r="LCR5" s="372"/>
      <c r="LCS5" s="372"/>
      <c r="LCT5" s="372"/>
      <c r="LCU5" s="372"/>
      <c r="LCV5" s="372"/>
      <c r="LCW5" s="372"/>
      <c r="LCX5" s="372"/>
      <c r="LCY5" s="372"/>
      <c r="LCZ5" s="372"/>
      <c r="LDA5" s="372"/>
      <c r="LDB5" s="372"/>
      <c r="LDC5" s="372"/>
      <c r="LDD5" s="372"/>
      <c r="LDE5" s="372"/>
      <c r="LDF5" s="372"/>
      <c r="LDG5" s="372"/>
      <c r="LDH5" s="372"/>
      <c r="LDI5" s="372"/>
      <c r="LDJ5" s="372"/>
      <c r="LDK5" s="372"/>
      <c r="LDL5" s="372"/>
      <c r="LDM5" s="372"/>
      <c r="LDN5" s="372"/>
      <c r="LDO5" s="372"/>
      <c r="LDP5" s="372"/>
      <c r="LDQ5" s="372"/>
      <c r="LDR5" s="372"/>
      <c r="LDS5" s="372"/>
      <c r="LDT5" s="372"/>
      <c r="LDU5" s="372"/>
      <c r="LDV5" s="372"/>
      <c r="LDW5" s="372"/>
      <c r="LDX5" s="372"/>
      <c r="LDY5" s="372"/>
      <c r="LDZ5" s="372"/>
      <c r="LEA5" s="372"/>
      <c r="LEB5" s="372"/>
      <c r="LEC5" s="372"/>
      <c r="LED5" s="372"/>
      <c r="LEE5" s="372"/>
      <c r="LEF5" s="372"/>
      <c r="LEG5" s="372"/>
      <c r="LEH5" s="372"/>
      <c r="LEI5" s="372"/>
      <c r="LEJ5" s="372"/>
      <c r="LEK5" s="372"/>
      <c r="LEL5" s="372"/>
      <c r="LEM5" s="372"/>
      <c r="LEN5" s="372"/>
      <c r="LEO5" s="372"/>
      <c r="LEP5" s="372"/>
      <c r="LEQ5" s="372"/>
      <c r="LER5" s="372"/>
      <c r="LES5" s="372"/>
      <c r="LET5" s="372"/>
      <c r="LEU5" s="372"/>
      <c r="LEV5" s="372"/>
      <c r="LEW5" s="372"/>
      <c r="LEX5" s="372"/>
      <c r="LEY5" s="372"/>
      <c r="LEZ5" s="372"/>
      <c r="LFA5" s="372"/>
      <c r="LFB5" s="372"/>
      <c r="LFC5" s="372"/>
      <c r="LFD5" s="372"/>
      <c r="LFE5" s="372"/>
      <c r="LFF5" s="372"/>
      <c r="LFG5" s="372"/>
      <c r="LFH5" s="372"/>
      <c r="LFI5" s="372"/>
      <c r="LFJ5" s="372"/>
      <c r="LFK5" s="372"/>
      <c r="LFL5" s="372"/>
      <c r="LFM5" s="372"/>
      <c r="LFN5" s="372"/>
      <c r="LFO5" s="372"/>
      <c r="LFP5" s="372"/>
      <c r="LFQ5" s="372"/>
      <c r="LFR5" s="372"/>
      <c r="LFS5" s="372"/>
      <c r="LFT5" s="372"/>
      <c r="LFU5" s="372"/>
      <c r="LFV5" s="372"/>
      <c r="LFW5" s="372"/>
      <c r="LFX5" s="372"/>
      <c r="LFY5" s="372"/>
      <c r="LFZ5" s="372"/>
      <c r="LGA5" s="372"/>
      <c r="LGB5" s="372"/>
      <c r="LGC5" s="372"/>
      <c r="LGD5" s="372"/>
      <c r="LGE5" s="372"/>
      <c r="LGF5" s="372"/>
      <c r="LGG5" s="372"/>
      <c r="LGH5" s="372"/>
      <c r="LGI5" s="372"/>
      <c r="LGJ5" s="372"/>
      <c r="LGK5" s="372"/>
      <c r="LGL5" s="372"/>
      <c r="LGM5" s="372"/>
      <c r="LGN5" s="372"/>
      <c r="LGO5" s="372"/>
      <c r="LGP5" s="372"/>
      <c r="LGQ5" s="372"/>
      <c r="LGR5" s="372"/>
      <c r="LGS5" s="372"/>
      <c r="LGT5" s="372"/>
      <c r="LGU5" s="372"/>
      <c r="LGV5" s="372"/>
      <c r="LGW5" s="372"/>
      <c r="LGX5" s="372"/>
      <c r="LGY5" s="372"/>
      <c r="LGZ5" s="372"/>
      <c r="LHA5" s="372"/>
      <c r="LHB5" s="372"/>
      <c r="LHC5" s="372"/>
      <c r="LHD5" s="372"/>
      <c r="LHE5" s="372"/>
      <c r="LHF5" s="372"/>
      <c r="LHG5" s="372"/>
      <c r="LHH5" s="372"/>
      <c r="LHI5" s="372"/>
      <c r="LHJ5" s="372"/>
      <c r="LHK5" s="372"/>
      <c r="LHL5" s="372"/>
      <c r="LHM5" s="372"/>
      <c r="LHN5" s="372"/>
      <c r="LHO5" s="372"/>
      <c r="LHP5" s="372"/>
      <c r="LHQ5" s="372"/>
      <c r="LHR5" s="372"/>
      <c r="LHS5" s="372"/>
      <c r="LHT5" s="372"/>
      <c r="LHU5" s="372"/>
      <c r="LHV5" s="372"/>
      <c r="LHW5" s="372"/>
      <c r="LHX5" s="372"/>
      <c r="LHY5" s="372"/>
      <c r="LHZ5" s="372"/>
      <c r="LIA5" s="372"/>
      <c r="LIB5" s="372"/>
      <c r="LIC5" s="372"/>
      <c r="LID5" s="372"/>
      <c r="LIE5" s="372"/>
      <c r="LIF5" s="372"/>
      <c r="LIG5" s="372"/>
      <c r="LIH5" s="372"/>
      <c r="LII5" s="372"/>
      <c r="LIJ5" s="372"/>
      <c r="LIK5" s="372"/>
      <c r="LIL5" s="372"/>
      <c r="LIM5" s="372"/>
      <c r="LIN5" s="372"/>
      <c r="LIO5" s="372"/>
      <c r="LIP5" s="372"/>
      <c r="LIQ5" s="372"/>
      <c r="LIR5" s="372"/>
      <c r="LIS5" s="372"/>
      <c r="LIT5" s="372"/>
      <c r="LIU5" s="372"/>
      <c r="LIV5" s="372"/>
      <c r="LIW5" s="372"/>
      <c r="LIX5" s="372"/>
      <c r="LIY5" s="372"/>
      <c r="LIZ5" s="372"/>
      <c r="LJA5" s="372"/>
      <c r="LJB5" s="372"/>
      <c r="LJC5" s="372"/>
      <c r="LJD5" s="372"/>
      <c r="LJE5" s="372"/>
      <c r="LJF5" s="372"/>
      <c r="LJG5" s="372"/>
      <c r="LJH5" s="372"/>
      <c r="LJI5" s="372"/>
      <c r="LJJ5" s="372"/>
      <c r="LJK5" s="372"/>
      <c r="LJL5" s="372"/>
      <c r="LJM5" s="372"/>
      <c r="LJN5" s="372"/>
      <c r="LJO5" s="372"/>
      <c r="LJP5" s="372"/>
      <c r="LJQ5" s="372"/>
      <c r="LJR5" s="372"/>
      <c r="LJS5" s="372"/>
      <c r="LJT5" s="372"/>
      <c r="LJU5" s="372"/>
      <c r="LJV5" s="372"/>
      <c r="LJW5" s="372"/>
      <c r="LJX5" s="372"/>
      <c r="LJY5" s="372"/>
      <c r="LJZ5" s="372"/>
      <c r="LKA5" s="372"/>
      <c r="LKB5" s="372"/>
      <c r="LKC5" s="372"/>
      <c r="LKD5" s="372"/>
      <c r="LKE5" s="372"/>
      <c r="LKF5" s="372"/>
      <c r="LKG5" s="372"/>
      <c r="LKH5" s="372"/>
      <c r="LKI5" s="372"/>
      <c r="LKJ5" s="372"/>
      <c r="LKK5" s="372"/>
      <c r="LKL5" s="372"/>
      <c r="LKM5" s="372"/>
      <c r="LKN5" s="372"/>
      <c r="LKO5" s="372"/>
      <c r="LKP5" s="372"/>
      <c r="LKQ5" s="372"/>
      <c r="LKR5" s="372"/>
      <c r="LKS5" s="372"/>
      <c r="LKT5" s="372"/>
      <c r="LKU5" s="372"/>
      <c r="LKV5" s="372"/>
      <c r="LKW5" s="372"/>
      <c r="LKX5" s="372"/>
      <c r="LKY5" s="372"/>
      <c r="LKZ5" s="372"/>
      <c r="LLA5" s="372"/>
      <c r="LLB5" s="372"/>
      <c r="LLC5" s="372"/>
      <c r="LLD5" s="372"/>
      <c r="LLE5" s="372"/>
      <c r="LLF5" s="372"/>
      <c r="LLG5" s="372"/>
      <c r="LLH5" s="372"/>
      <c r="LLI5" s="372"/>
      <c r="LLJ5" s="372"/>
      <c r="LLK5" s="372"/>
      <c r="LLL5" s="372"/>
      <c r="LLM5" s="372"/>
      <c r="LLN5" s="372"/>
      <c r="LLO5" s="372"/>
      <c r="LLP5" s="372"/>
      <c r="LLQ5" s="372"/>
      <c r="LLR5" s="372"/>
      <c r="LLS5" s="372"/>
      <c r="LLT5" s="372"/>
      <c r="LLU5" s="372"/>
      <c r="LLV5" s="372"/>
      <c r="LLW5" s="372"/>
      <c r="LLX5" s="372"/>
      <c r="LLY5" s="372"/>
      <c r="LLZ5" s="372"/>
      <c r="LMA5" s="372"/>
      <c r="LMB5" s="372"/>
      <c r="LMC5" s="372"/>
      <c r="LMD5" s="372"/>
      <c r="LME5" s="372"/>
      <c r="LMF5" s="372"/>
      <c r="LMG5" s="372"/>
      <c r="LMH5" s="372"/>
      <c r="LMI5" s="372"/>
      <c r="LMJ5" s="372"/>
      <c r="LMK5" s="372"/>
      <c r="LML5" s="372"/>
      <c r="LMM5" s="372"/>
      <c r="LMN5" s="372"/>
      <c r="LMO5" s="372"/>
      <c r="LMP5" s="372"/>
      <c r="LMQ5" s="372"/>
      <c r="LMR5" s="372"/>
      <c r="LMS5" s="372"/>
      <c r="LMT5" s="372"/>
      <c r="LMU5" s="372"/>
      <c r="LMV5" s="372"/>
      <c r="LMW5" s="372"/>
      <c r="LMX5" s="372"/>
      <c r="LMY5" s="372"/>
      <c r="LMZ5" s="372"/>
      <c r="LNA5" s="372"/>
      <c r="LNB5" s="372"/>
      <c r="LNC5" s="372"/>
      <c r="LND5" s="372"/>
      <c r="LNE5" s="372"/>
      <c r="LNF5" s="372"/>
      <c r="LNG5" s="372"/>
      <c r="LNH5" s="372"/>
      <c r="LNI5" s="372"/>
      <c r="LNJ5" s="372"/>
      <c r="LNK5" s="372"/>
      <c r="LNL5" s="372"/>
      <c r="LNM5" s="372"/>
      <c r="LNN5" s="372"/>
      <c r="LNO5" s="372"/>
      <c r="LNP5" s="372"/>
      <c r="LNQ5" s="372"/>
      <c r="LNR5" s="372"/>
      <c r="LNS5" s="372"/>
      <c r="LNT5" s="372"/>
      <c r="LNU5" s="372"/>
      <c r="LNV5" s="372"/>
      <c r="LNW5" s="372"/>
      <c r="LNX5" s="372"/>
      <c r="LNY5" s="372"/>
      <c r="LNZ5" s="372"/>
      <c r="LOA5" s="372"/>
      <c r="LOB5" s="372"/>
      <c r="LOC5" s="372"/>
      <c r="LOD5" s="372"/>
      <c r="LOE5" s="372"/>
      <c r="LOF5" s="372"/>
      <c r="LOG5" s="372"/>
      <c r="LOH5" s="372"/>
      <c r="LOI5" s="372"/>
      <c r="LOJ5" s="372"/>
      <c r="LOK5" s="372"/>
      <c r="LOL5" s="372"/>
      <c r="LOM5" s="372"/>
      <c r="LON5" s="372"/>
      <c r="LOO5" s="372"/>
      <c r="LOP5" s="372"/>
      <c r="LOQ5" s="372"/>
      <c r="LOR5" s="372"/>
      <c r="LOS5" s="372"/>
      <c r="LOT5" s="372"/>
      <c r="LOU5" s="372"/>
      <c r="LOV5" s="372"/>
      <c r="LOW5" s="372"/>
      <c r="LOX5" s="372"/>
      <c r="LOY5" s="372"/>
      <c r="LOZ5" s="372"/>
      <c r="LPA5" s="372"/>
      <c r="LPB5" s="372"/>
      <c r="LPC5" s="372"/>
      <c r="LPD5" s="372"/>
      <c r="LPE5" s="372"/>
      <c r="LPF5" s="372"/>
      <c r="LPG5" s="372"/>
      <c r="LPH5" s="372"/>
      <c r="LPI5" s="372"/>
      <c r="LPJ5" s="372"/>
      <c r="LPK5" s="372"/>
      <c r="LPL5" s="372"/>
      <c r="LPM5" s="372"/>
      <c r="LPN5" s="372"/>
      <c r="LPO5" s="372"/>
      <c r="LPP5" s="372"/>
      <c r="LPQ5" s="372"/>
      <c r="LPR5" s="372"/>
      <c r="LPS5" s="372"/>
      <c r="LPT5" s="372"/>
      <c r="LPU5" s="372"/>
      <c r="LPV5" s="372"/>
      <c r="LPW5" s="372"/>
      <c r="LPX5" s="372"/>
      <c r="LPY5" s="372"/>
      <c r="LPZ5" s="372"/>
      <c r="LQA5" s="372"/>
      <c r="LQB5" s="372"/>
      <c r="LQC5" s="372"/>
      <c r="LQD5" s="372"/>
      <c r="LQE5" s="372"/>
      <c r="LQF5" s="372"/>
      <c r="LQG5" s="372"/>
      <c r="LQH5" s="372"/>
      <c r="LQI5" s="372"/>
      <c r="LQJ5" s="372"/>
      <c r="LQK5" s="372"/>
      <c r="LQL5" s="372"/>
      <c r="LQM5" s="372"/>
      <c r="LQN5" s="372"/>
      <c r="LQO5" s="372"/>
      <c r="LQP5" s="372"/>
      <c r="LQQ5" s="372"/>
      <c r="LQR5" s="372"/>
      <c r="LQS5" s="372"/>
      <c r="LQT5" s="372"/>
      <c r="LQU5" s="372"/>
      <c r="LQV5" s="372"/>
      <c r="LQW5" s="372"/>
      <c r="LQX5" s="372"/>
      <c r="LQY5" s="372"/>
      <c r="LQZ5" s="372"/>
      <c r="LRA5" s="372"/>
      <c r="LRB5" s="372"/>
      <c r="LRC5" s="372"/>
      <c r="LRD5" s="372"/>
      <c r="LRE5" s="372"/>
      <c r="LRF5" s="372"/>
      <c r="LRG5" s="372"/>
      <c r="LRH5" s="372"/>
      <c r="LRI5" s="372"/>
      <c r="LRJ5" s="372"/>
      <c r="LRK5" s="372"/>
      <c r="LRL5" s="372"/>
      <c r="LRM5" s="372"/>
      <c r="LRN5" s="372"/>
      <c r="LRO5" s="372"/>
      <c r="LRP5" s="372"/>
      <c r="LRQ5" s="372"/>
      <c r="LRR5" s="372"/>
      <c r="LRS5" s="372"/>
      <c r="LRT5" s="372"/>
      <c r="LRU5" s="372"/>
      <c r="LRV5" s="372"/>
      <c r="LRW5" s="372"/>
      <c r="LRX5" s="372"/>
      <c r="LRY5" s="372"/>
      <c r="LRZ5" s="372"/>
      <c r="LSA5" s="372"/>
      <c r="LSB5" s="372"/>
      <c r="LSC5" s="372"/>
      <c r="LSD5" s="372"/>
      <c r="LSE5" s="372"/>
      <c r="LSF5" s="372"/>
      <c r="LSG5" s="372"/>
      <c r="LSH5" s="372"/>
      <c r="LSI5" s="372"/>
      <c r="LSJ5" s="372"/>
      <c r="LSK5" s="372"/>
      <c r="LSL5" s="372"/>
      <c r="LSM5" s="372"/>
      <c r="LSN5" s="372"/>
      <c r="LSO5" s="372"/>
      <c r="LSP5" s="372"/>
      <c r="LSQ5" s="372"/>
      <c r="LSR5" s="372"/>
      <c r="LSS5" s="372"/>
      <c r="LST5" s="372"/>
      <c r="LSU5" s="372"/>
      <c r="LSV5" s="372"/>
      <c r="LSW5" s="372"/>
      <c r="LSX5" s="372"/>
      <c r="LSY5" s="372"/>
      <c r="LSZ5" s="372"/>
      <c r="LTA5" s="372"/>
      <c r="LTB5" s="372"/>
      <c r="LTC5" s="372"/>
      <c r="LTD5" s="372"/>
      <c r="LTE5" s="372"/>
      <c r="LTF5" s="372"/>
      <c r="LTG5" s="372"/>
      <c r="LTH5" s="372"/>
      <c r="LTI5" s="372"/>
      <c r="LTJ5" s="372"/>
      <c r="LTK5" s="372"/>
      <c r="LTL5" s="372"/>
      <c r="LTM5" s="372"/>
      <c r="LTN5" s="372"/>
      <c r="LTO5" s="372"/>
      <c r="LTP5" s="372"/>
      <c r="LTQ5" s="372"/>
      <c r="LTR5" s="372"/>
      <c r="LTS5" s="372"/>
      <c r="LTT5" s="372"/>
      <c r="LTU5" s="372"/>
      <c r="LTV5" s="372"/>
      <c r="LTW5" s="372"/>
      <c r="LTX5" s="372"/>
      <c r="LTY5" s="372"/>
      <c r="LTZ5" s="372"/>
      <c r="LUA5" s="372"/>
      <c r="LUB5" s="372"/>
      <c r="LUC5" s="372"/>
      <c r="LUD5" s="372"/>
      <c r="LUE5" s="372"/>
      <c r="LUF5" s="372"/>
      <c r="LUG5" s="372"/>
      <c r="LUH5" s="372"/>
      <c r="LUI5" s="372"/>
      <c r="LUJ5" s="372"/>
      <c r="LUK5" s="372"/>
      <c r="LUL5" s="372"/>
      <c r="LUM5" s="372"/>
      <c r="LUN5" s="372"/>
      <c r="LUO5" s="372"/>
      <c r="LUP5" s="372"/>
      <c r="LUQ5" s="372"/>
      <c r="LUR5" s="372"/>
      <c r="LUS5" s="372"/>
      <c r="LUT5" s="372"/>
      <c r="LUU5" s="372"/>
      <c r="LUV5" s="372"/>
      <c r="LUW5" s="372"/>
      <c r="LUX5" s="372"/>
      <c r="LUY5" s="372"/>
      <c r="LUZ5" s="372"/>
      <c r="LVA5" s="372"/>
      <c r="LVB5" s="372"/>
      <c r="LVC5" s="372"/>
      <c r="LVD5" s="372"/>
      <c r="LVE5" s="372"/>
      <c r="LVF5" s="372"/>
      <c r="LVG5" s="372"/>
      <c r="LVH5" s="372"/>
      <c r="LVI5" s="372"/>
      <c r="LVJ5" s="372"/>
      <c r="LVK5" s="372"/>
      <c r="LVL5" s="372"/>
      <c r="LVM5" s="372"/>
      <c r="LVN5" s="372"/>
      <c r="LVO5" s="372"/>
      <c r="LVP5" s="372"/>
      <c r="LVQ5" s="372"/>
      <c r="LVR5" s="372"/>
      <c r="LVS5" s="372"/>
      <c r="LVT5" s="372"/>
      <c r="LVU5" s="372"/>
      <c r="LVV5" s="372"/>
      <c r="LVW5" s="372"/>
      <c r="LVX5" s="372"/>
      <c r="LVY5" s="372"/>
      <c r="LVZ5" s="372"/>
      <c r="LWA5" s="372"/>
      <c r="LWB5" s="372"/>
      <c r="LWC5" s="372"/>
      <c r="LWD5" s="372"/>
      <c r="LWE5" s="372"/>
      <c r="LWF5" s="372"/>
      <c r="LWG5" s="372"/>
      <c r="LWH5" s="372"/>
      <c r="LWI5" s="372"/>
      <c r="LWJ5" s="372"/>
      <c r="LWK5" s="372"/>
      <c r="LWL5" s="372"/>
      <c r="LWM5" s="372"/>
      <c r="LWN5" s="372"/>
      <c r="LWO5" s="372"/>
      <c r="LWP5" s="372"/>
      <c r="LWQ5" s="372"/>
      <c r="LWR5" s="372"/>
      <c r="LWS5" s="372"/>
      <c r="LWT5" s="372"/>
      <c r="LWU5" s="372"/>
      <c r="LWV5" s="372"/>
      <c r="LWW5" s="372"/>
      <c r="LWX5" s="372"/>
      <c r="LWY5" s="372"/>
      <c r="LWZ5" s="372"/>
      <c r="LXA5" s="372"/>
      <c r="LXB5" s="372"/>
      <c r="LXC5" s="372"/>
      <c r="LXD5" s="372"/>
      <c r="LXE5" s="372"/>
      <c r="LXF5" s="372"/>
      <c r="LXG5" s="372"/>
      <c r="LXH5" s="372"/>
      <c r="LXI5" s="372"/>
      <c r="LXJ5" s="372"/>
      <c r="LXK5" s="372"/>
      <c r="LXL5" s="372"/>
      <c r="LXM5" s="372"/>
      <c r="LXN5" s="372"/>
      <c r="LXO5" s="372"/>
      <c r="LXP5" s="372"/>
      <c r="LXQ5" s="372"/>
      <c r="LXR5" s="372"/>
      <c r="LXS5" s="372"/>
      <c r="LXT5" s="372"/>
      <c r="LXU5" s="372"/>
      <c r="LXV5" s="372"/>
      <c r="LXW5" s="372"/>
      <c r="LXX5" s="372"/>
      <c r="LXY5" s="372"/>
      <c r="LXZ5" s="372"/>
      <c r="LYA5" s="372"/>
      <c r="LYB5" s="372"/>
      <c r="LYC5" s="372"/>
      <c r="LYD5" s="372"/>
      <c r="LYE5" s="372"/>
      <c r="LYF5" s="372"/>
      <c r="LYG5" s="372"/>
      <c r="LYH5" s="372"/>
      <c r="LYI5" s="372"/>
      <c r="LYJ5" s="372"/>
      <c r="LYK5" s="372"/>
      <c r="LYL5" s="372"/>
      <c r="LYM5" s="372"/>
      <c r="LYN5" s="372"/>
      <c r="LYO5" s="372"/>
      <c r="LYP5" s="372"/>
      <c r="LYQ5" s="372"/>
      <c r="LYR5" s="372"/>
      <c r="LYS5" s="372"/>
      <c r="LYT5" s="372"/>
      <c r="LYU5" s="372"/>
      <c r="LYV5" s="372"/>
      <c r="LYW5" s="372"/>
      <c r="LYX5" s="372"/>
      <c r="LYY5" s="372"/>
      <c r="LYZ5" s="372"/>
      <c r="LZA5" s="372"/>
      <c r="LZB5" s="372"/>
      <c r="LZC5" s="372"/>
      <c r="LZD5" s="372"/>
      <c r="LZE5" s="372"/>
      <c r="LZF5" s="372"/>
      <c r="LZG5" s="372"/>
      <c r="LZH5" s="372"/>
      <c r="LZI5" s="372"/>
      <c r="LZJ5" s="372"/>
      <c r="LZK5" s="372"/>
      <c r="LZL5" s="372"/>
      <c r="LZM5" s="372"/>
      <c r="LZN5" s="372"/>
      <c r="LZO5" s="372"/>
      <c r="LZP5" s="372"/>
      <c r="LZQ5" s="372"/>
      <c r="LZR5" s="372"/>
      <c r="LZS5" s="372"/>
      <c r="LZT5" s="372"/>
      <c r="LZU5" s="372"/>
      <c r="LZV5" s="372"/>
      <c r="LZW5" s="372"/>
      <c r="LZX5" s="372"/>
      <c r="LZY5" s="372"/>
      <c r="LZZ5" s="372"/>
      <c r="MAA5" s="372"/>
      <c r="MAB5" s="372"/>
      <c r="MAC5" s="372"/>
      <c r="MAD5" s="372"/>
      <c r="MAE5" s="372"/>
      <c r="MAF5" s="372"/>
      <c r="MAG5" s="372"/>
      <c r="MAH5" s="372"/>
      <c r="MAI5" s="372"/>
      <c r="MAJ5" s="372"/>
      <c r="MAK5" s="372"/>
      <c r="MAL5" s="372"/>
      <c r="MAM5" s="372"/>
      <c r="MAN5" s="372"/>
      <c r="MAO5" s="372"/>
      <c r="MAP5" s="372"/>
      <c r="MAQ5" s="372"/>
      <c r="MAR5" s="372"/>
      <c r="MAS5" s="372"/>
      <c r="MAT5" s="372"/>
      <c r="MAU5" s="372"/>
      <c r="MAV5" s="372"/>
      <c r="MAW5" s="372"/>
      <c r="MAX5" s="372"/>
      <c r="MAY5" s="372"/>
      <c r="MAZ5" s="372"/>
      <c r="MBA5" s="372"/>
      <c r="MBB5" s="372"/>
      <c r="MBC5" s="372"/>
      <c r="MBD5" s="372"/>
      <c r="MBE5" s="372"/>
      <c r="MBF5" s="372"/>
      <c r="MBG5" s="372"/>
      <c r="MBH5" s="372"/>
      <c r="MBI5" s="372"/>
      <c r="MBJ5" s="372"/>
      <c r="MBK5" s="372"/>
      <c r="MBL5" s="372"/>
      <c r="MBM5" s="372"/>
      <c r="MBN5" s="372"/>
      <c r="MBO5" s="372"/>
      <c r="MBP5" s="372"/>
      <c r="MBQ5" s="372"/>
      <c r="MBR5" s="372"/>
      <c r="MBS5" s="372"/>
      <c r="MBT5" s="372"/>
      <c r="MBU5" s="372"/>
      <c r="MBV5" s="372"/>
      <c r="MBW5" s="372"/>
      <c r="MBX5" s="372"/>
      <c r="MBY5" s="372"/>
      <c r="MBZ5" s="372"/>
      <c r="MCA5" s="372"/>
      <c r="MCB5" s="372"/>
      <c r="MCC5" s="372"/>
      <c r="MCD5" s="372"/>
      <c r="MCE5" s="372"/>
      <c r="MCF5" s="372"/>
      <c r="MCG5" s="372"/>
      <c r="MCH5" s="372"/>
      <c r="MCI5" s="372"/>
      <c r="MCJ5" s="372"/>
      <c r="MCK5" s="372"/>
      <c r="MCL5" s="372"/>
      <c r="MCM5" s="372"/>
      <c r="MCN5" s="372"/>
      <c r="MCO5" s="372"/>
      <c r="MCP5" s="372"/>
      <c r="MCQ5" s="372"/>
      <c r="MCR5" s="372"/>
      <c r="MCS5" s="372"/>
      <c r="MCT5" s="372"/>
      <c r="MCU5" s="372"/>
      <c r="MCV5" s="372"/>
      <c r="MCW5" s="372"/>
      <c r="MCX5" s="372"/>
      <c r="MCY5" s="372"/>
      <c r="MCZ5" s="372"/>
      <c r="MDA5" s="372"/>
      <c r="MDB5" s="372"/>
      <c r="MDC5" s="372"/>
      <c r="MDD5" s="372"/>
      <c r="MDE5" s="372"/>
      <c r="MDF5" s="372"/>
      <c r="MDG5" s="372"/>
      <c r="MDH5" s="372"/>
      <c r="MDI5" s="372"/>
      <c r="MDJ5" s="372"/>
      <c r="MDK5" s="372"/>
      <c r="MDL5" s="372"/>
      <c r="MDM5" s="372"/>
      <c r="MDN5" s="372"/>
      <c r="MDO5" s="372"/>
      <c r="MDP5" s="372"/>
      <c r="MDQ5" s="372"/>
      <c r="MDR5" s="372"/>
      <c r="MDS5" s="372"/>
      <c r="MDT5" s="372"/>
      <c r="MDU5" s="372"/>
      <c r="MDV5" s="372"/>
      <c r="MDW5" s="372"/>
      <c r="MDX5" s="372"/>
      <c r="MDY5" s="372"/>
      <c r="MDZ5" s="372"/>
      <c r="MEA5" s="372"/>
      <c r="MEB5" s="372"/>
      <c r="MEC5" s="372"/>
      <c r="MED5" s="372"/>
      <c r="MEE5" s="372"/>
      <c r="MEF5" s="372"/>
      <c r="MEG5" s="372"/>
      <c r="MEH5" s="372"/>
      <c r="MEI5" s="372"/>
      <c r="MEJ5" s="372"/>
      <c r="MEK5" s="372"/>
      <c r="MEL5" s="372"/>
      <c r="MEM5" s="372"/>
      <c r="MEN5" s="372"/>
      <c r="MEO5" s="372"/>
      <c r="MEP5" s="372"/>
      <c r="MEQ5" s="372"/>
      <c r="MER5" s="372"/>
      <c r="MES5" s="372"/>
      <c r="MET5" s="372"/>
      <c r="MEU5" s="372"/>
      <c r="MEV5" s="372"/>
      <c r="MEW5" s="372"/>
      <c r="MEX5" s="372"/>
      <c r="MEY5" s="372"/>
      <c r="MEZ5" s="372"/>
      <c r="MFA5" s="372"/>
      <c r="MFB5" s="372"/>
      <c r="MFC5" s="372"/>
      <c r="MFD5" s="372"/>
      <c r="MFE5" s="372"/>
      <c r="MFF5" s="372"/>
      <c r="MFG5" s="372"/>
      <c r="MFH5" s="372"/>
      <c r="MFI5" s="372"/>
      <c r="MFJ5" s="372"/>
      <c r="MFK5" s="372"/>
      <c r="MFL5" s="372"/>
      <c r="MFM5" s="372"/>
      <c r="MFN5" s="372"/>
      <c r="MFO5" s="372"/>
      <c r="MFP5" s="372"/>
      <c r="MFQ5" s="372"/>
      <c r="MFR5" s="372"/>
      <c r="MFS5" s="372"/>
      <c r="MFT5" s="372"/>
      <c r="MFU5" s="372"/>
      <c r="MFV5" s="372"/>
      <c r="MFW5" s="372"/>
      <c r="MFX5" s="372"/>
      <c r="MFY5" s="372"/>
      <c r="MFZ5" s="372"/>
      <c r="MGA5" s="372"/>
      <c r="MGB5" s="372"/>
      <c r="MGC5" s="372"/>
      <c r="MGD5" s="372"/>
      <c r="MGE5" s="372"/>
      <c r="MGF5" s="372"/>
      <c r="MGG5" s="372"/>
      <c r="MGH5" s="372"/>
      <c r="MGI5" s="372"/>
      <c r="MGJ5" s="372"/>
      <c r="MGK5" s="372"/>
      <c r="MGL5" s="372"/>
      <c r="MGM5" s="372"/>
      <c r="MGN5" s="372"/>
      <c r="MGO5" s="372"/>
      <c r="MGP5" s="372"/>
      <c r="MGQ5" s="372"/>
      <c r="MGR5" s="372"/>
      <c r="MGS5" s="372"/>
      <c r="MGT5" s="372"/>
      <c r="MGU5" s="372"/>
      <c r="MGV5" s="372"/>
      <c r="MGW5" s="372"/>
      <c r="MGX5" s="372"/>
      <c r="MGY5" s="372"/>
      <c r="MGZ5" s="372"/>
      <c r="MHA5" s="372"/>
      <c r="MHB5" s="372"/>
      <c r="MHC5" s="372"/>
      <c r="MHD5" s="372"/>
      <c r="MHE5" s="372"/>
      <c r="MHF5" s="372"/>
      <c r="MHG5" s="372"/>
      <c r="MHH5" s="372"/>
      <c r="MHI5" s="372"/>
      <c r="MHJ5" s="372"/>
      <c r="MHK5" s="372"/>
      <c r="MHL5" s="372"/>
      <c r="MHM5" s="372"/>
      <c r="MHN5" s="372"/>
      <c r="MHO5" s="372"/>
      <c r="MHP5" s="372"/>
      <c r="MHQ5" s="372"/>
      <c r="MHR5" s="372"/>
      <c r="MHS5" s="372"/>
      <c r="MHT5" s="372"/>
      <c r="MHU5" s="372"/>
      <c r="MHV5" s="372"/>
      <c r="MHW5" s="372"/>
      <c r="MHX5" s="372"/>
      <c r="MHY5" s="372"/>
      <c r="MHZ5" s="372"/>
      <c r="MIA5" s="372"/>
      <c r="MIB5" s="372"/>
      <c r="MIC5" s="372"/>
      <c r="MID5" s="372"/>
      <c r="MIE5" s="372"/>
      <c r="MIF5" s="372"/>
      <c r="MIG5" s="372"/>
      <c r="MIH5" s="372"/>
      <c r="MII5" s="372"/>
      <c r="MIJ5" s="372"/>
      <c r="MIK5" s="372"/>
      <c r="MIL5" s="372"/>
      <c r="MIM5" s="372"/>
      <c r="MIN5" s="372"/>
      <c r="MIO5" s="372"/>
      <c r="MIP5" s="372"/>
      <c r="MIQ5" s="372"/>
      <c r="MIR5" s="372"/>
      <c r="MIS5" s="372"/>
      <c r="MIT5" s="372"/>
      <c r="MIU5" s="372"/>
      <c r="MIV5" s="372"/>
      <c r="MIW5" s="372"/>
      <c r="MIX5" s="372"/>
      <c r="MIY5" s="372"/>
      <c r="MIZ5" s="372"/>
      <c r="MJA5" s="372"/>
      <c r="MJB5" s="372"/>
      <c r="MJC5" s="372"/>
      <c r="MJD5" s="372"/>
      <c r="MJE5" s="372"/>
      <c r="MJF5" s="372"/>
      <c r="MJG5" s="372"/>
      <c r="MJH5" s="372"/>
      <c r="MJI5" s="372"/>
      <c r="MJJ5" s="372"/>
      <c r="MJK5" s="372"/>
      <c r="MJL5" s="372"/>
      <c r="MJM5" s="372"/>
      <c r="MJN5" s="372"/>
      <c r="MJO5" s="372"/>
      <c r="MJP5" s="372"/>
      <c r="MJQ5" s="372"/>
      <c r="MJR5" s="372"/>
      <c r="MJS5" s="372"/>
      <c r="MJT5" s="372"/>
      <c r="MJU5" s="372"/>
      <c r="MJV5" s="372"/>
      <c r="MJW5" s="372"/>
      <c r="MJX5" s="372"/>
      <c r="MJY5" s="372"/>
      <c r="MJZ5" s="372"/>
      <c r="MKA5" s="372"/>
      <c r="MKB5" s="372"/>
      <c r="MKC5" s="372"/>
      <c r="MKD5" s="372"/>
      <c r="MKE5" s="372"/>
      <c r="MKF5" s="372"/>
      <c r="MKG5" s="372"/>
      <c r="MKH5" s="372"/>
      <c r="MKI5" s="372"/>
      <c r="MKJ5" s="372"/>
      <c r="MKK5" s="372"/>
      <c r="MKL5" s="372"/>
      <c r="MKM5" s="372"/>
      <c r="MKN5" s="372"/>
      <c r="MKO5" s="372"/>
      <c r="MKP5" s="372"/>
      <c r="MKQ5" s="372"/>
      <c r="MKR5" s="372"/>
      <c r="MKS5" s="372"/>
      <c r="MKT5" s="372"/>
      <c r="MKU5" s="372"/>
      <c r="MKV5" s="372"/>
      <c r="MKW5" s="372"/>
      <c r="MKX5" s="372"/>
      <c r="MKY5" s="372"/>
      <c r="MKZ5" s="372"/>
      <c r="MLA5" s="372"/>
      <c r="MLB5" s="372"/>
      <c r="MLC5" s="372"/>
      <c r="MLD5" s="372"/>
      <c r="MLE5" s="372"/>
      <c r="MLF5" s="372"/>
      <c r="MLG5" s="372"/>
      <c r="MLH5" s="372"/>
      <c r="MLI5" s="372"/>
      <c r="MLJ5" s="372"/>
      <c r="MLK5" s="372"/>
      <c r="MLL5" s="372"/>
      <c r="MLM5" s="372"/>
      <c r="MLN5" s="372"/>
      <c r="MLO5" s="372"/>
      <c r="MLP5" s="372"/>
      <c r="MLQ5" s="372"/>
      <c r="MLR5" s="372"/>
      <c r="MLS5" s="372"/>
      <c r="MLT5" s="372"/>
      <c r="MLU5" s="372"/>
      <c r="MLV5" s="372"/>
      <c r="MLW5" s="372"/>
      <c r="MLX5" s="372"/>
      <c r="MLY5" s="372"/>
      <c r="MLZ5" s="372"/>
      <c r="MMA5" s="372"/>
      <c r="MMB5" s="372"/>
      <c r="MMC5" s="372"/>
      <c r="MMD5" s="372"/>
      <c r="MME5" s="372"/>
      <c r="MMF5" s="372"/>
      <c r="MMG5" s="372"/>
      <c r="MMH5" s="372"/>
      <c r="MMI5" s="372"/>
      <c r="MMJ5" s="372"/>
      <c r="MMK5" s="372"/>
      <c r="MML5" s="372"/>
      <c r="MMM5" s="372"/>
      <c r="MMN5" s="372"/>
      <c r="MMO5" s="372"/>
      <c r="MMP5" s="372"/>
      <c r="MMQ5" s="372"/>
      <c r="MMR5" s="372"/>
      <c r="MMS5" s="372"/>
      <c r="MMT5" s="372"/>
      <c r="MMU5" s="372"/>
      <c r="MMV5" s="372"/>
      <c r="MMW5" s="372"/>
      <c r="MMX5" s="372"/>
      <c r="MMY5" s="372"/>
      <c r="MMZ5" s="372"/>
      <c r="MNA5" s="372"/>
      <c r="MNB5" s="372"/>
      <c r="MNC5" s="372"/>
      <c r="MND5" s="372"/>
      <c r="MNE5" s="372"/>
      <c r="MNF5" s="372"/>
      <c r="MNG5" s="372"/>
      <c r="MNH5" s="372"/>
      <c r="MNI5" s="372"/>
      <c r="MNJ5" s="372"/>
      <c r="MNK5" s="372"/>
      <c r="MNL5" s="372"/>
      <c r="MNM5" s="372"/>
      <c r="MNN5" s="372"/>
      <c r="MNO5" s="372"/>
      <c r="MNP5" s="372"/>
      <c r="MNQ5" s="372"/>
      <c r="MNR5" s="372"/>
      <c r="MNS5" s="372"/>
      <c r="MNT5" s="372"/>
      <c r="MNU5" s="372"/>
      <c r="MNV5" s="372"/>
      <c r="MNW5" s="372"/>
      <c r="MNX5" s="372"/>
      <c r="MNY5" s="372"/>
      <c r="MNZ5" s="372"/>
      <c r="MOA5" s="372"/>
      <c r="MOB5" s="372"/>
      <c r="MOC5" s="372"/>
      <c r="MOD5" s="372"/>
      <c r="MOE5" s="372"/>
      <c r="MOF5" s="372"/>
      <c r="MOG5" s="372"/>
      <c r="MOH5" s="372"/>
      <c r="MOI5" s="372"/>
      <c r="MOJ5" s="372"/>
      <c r="MOK5" s="372"/>
      <c r="MOL5" s="372"/>
      <c r="MOM5" s="372"/>
      <c r="MON5" s="372"/>
      <c r="MOO5" s="372"/>
      <c r="MOP5" s="372"/>
      <c r="MOQ5" s="372"/>
      <c r="MOR5" s="372"/>
      <c r="MOS5" s="372"/>
      <c r="MOT5" s="372"/>
      <c r="MOU5" s="372"/>
      <c r="MOV5" s="372"/>
      <c r="MOW5" s="372"/>
      <c r="MOX5" s="372"/>
      <c r="MOY5" s="372"/>
      <c r="MOZ5" s="372"/>
      <c r="MPA5" s="372"/>
      <c r="MPB5" s="372"/>
      <c r="MPC5" s="372"/>
      <c r="MPD5" s="372"/>
      <c r="MPE5" s="372"/>
      <c r="MPF5" s="372"/>
      <c r="MPG5" s="372"/>
      <c r="MPH5" s="372"/>
      <c r="MPI5" s="372"/>
      <c r="MPJ5" s="372"/>
      <c r="MPK5" s="372"/>
      <c r="MPL5" s="372"/>
      <c r="MPM5" s="372"/>
      <c r="MPN5" s="372"/>
      <c r="MPO5" s="372"/>
      <c r="MPP5" s="372"/>
      <c r="MPQ5" s="372"/>
      <c r="MPR5" s="372"/>
      <c r="MPS5" s="372"/>
      <c r="MPT5" s="372"/>
      <c r="MPU5" s="372"/>
      <c r="MPV5" s="372"/>
      <c r="MPW5" s="372"/>
      <c r="MPX5" s="372"/>
      <c r="MPY5" s="372"/>
      <c r="MPZ5" s="372"/>
      <c r="MQA5" s="372"/>
      <c r="MQB5" s="372"/>
      <c r="MQC5" s="372"/>
      <c r="MQD5" s="372"/>
      <c r="MQE5" s="372"/>
      <c r="MQF5" s="372"/>
      <c r="MQG5" s="372"/>
      <c r="MQH5" s="372"/>
      <c r="MQI5" s="372"/>
      <c r="MQJ5" s="372"/>
      <c r="MQK5" s="372"/>
      <c r="MQL5" s="372"/>
      <c r="MQM5" s="372"/>
      <c r="MQN5" s="372"/>
      <c r="MQO5" s="372"/>
      <c r="MQP5" s="372"/>
      <c r="MQQ5" s="372"/>
      <c r="MQR5" s="372"/>
      <c r="MQS5" s="372"/>
      <c r="MQT5" s="372"/>
      <c r="MQU5" s="372"/>
      <c r="MQV5" s="372"/>
      <c r="MQW5" s="372"/>
      <c r="MQX5" s="372"/>
      <c r="MQY5" s="372"/>
      <c r="MQZ5" s="372"/>
      <c r="MRA5" s="372"/>
      <c r="MRB5" s="372"/>
      <c r="MRC5" s="372"/>
      <c r="MRD5" s="372"/>
      <c r="MRE5" s="372"/>
      <c r="MRF5" s="372"/>
      <c r="MRG5" s="372"/>
      <c r="MRH5" s="372"/>
      <c r="MRI5" s="372"/>
      <c r="MRJ5" s="372"/>
      <c r="MRK5" s="372"/>
      <c r="MRL5" s="372"/>
      <c r="MRM5" s="372"/>
      <c r="MRN5" s="372"/>
      <c r="MRO5" s="372"/>
      <c r="MRP5" s="372"/>
      <c r="MRQ5" s="372"/>
      <c r="MRR5" s="372"/>
      <c r="MRS5" s="372"/>
      <c r="MRT5" s="372"/>
      <c r="MRU5" s="372"/>
      <c r="MRV5" s="372"/>
      <c r="MRW5" s="372"/>
      <c r="MRX5" s="372"/>
      <c r="MRY5" s="372"/>
      <c r="MRZ5" s="372"/>
      <c r="MSA5" s="372"/>
      <c r="MSB5" s="372"/>
      <c r="MSC5" s="372"/>
      <c r="MSD5" s="372"/>
      <c r="MSE5" s="372"/>
      <c r="MSF5" s="372"/>
      <c r="MSG5" s="372"/>
      <c r="MSH5" s="372"/>
      <c r="MSI5" s="372"/>
      <c r="MSJ5" s="372"/>
      <c r="MSK5" s="372"/>
      <c r="MSL5" s="372"/>
      <c r="MSM5" s="372"/>
      <c r="MSN5" s="372"/>
      <c r="MSO5" s="372"/>
      <c r="MSP5" s="372"/>
      <c r="MSQ5" s="372"/>
      <c r="MSR5" s="372"/>
      <c r="MSS5" s="372"/>
      <c r="MST5" s="372"/>
      <c r="MSU5" s="372"/>
      <c r="MSV5" s="372"/>
      <c r="MSW5" s="372"/>
      <c r="MSX5" s="372"/>
      <c r="MSY5" s="372"/>
      <c r="MSZ5" s="372"/>
      <c r="MTA5" s="372"/>
      <c r="MTB5" s="372"/>
      <c r="MTC5" s="372"/>
      <c r="MTD5" s="372"/>
      <c r="MTE5" s="372"/>
      <c r="MTF5" s="372"/>
      <c r="MTG5" s="372"/>
      <c r="MTH5" s="372"/>
      <c r="MTI5" s="372"/>
      <c r="MTJ5" s="372"/>
      <c r="MTK5" s="372"/>
      <c r="MTL5" s="372"/>
      <c r="MTM5" s="372"/>
      <c r="MTN5" s="372"/>
      <c r="MTO5" s="372"/>
      <c r="MTP5" s="372"/>
      <c r="MTQ5" s="372"/>
      <c r="MTR5" s="372"/>
      <c r="MTS5" s="372"/>
      <c r="MTT5" s="372"/>
      <c r="MTU5" s="372"/>
      <c r="MTV5" s="372"/>
      <c r="MTW5" s="372"/>
      <c r="MTX5" s="372"/>
      <c r="MTY5" s="372"/>
      <c r="MTZ5" s="372"/>
      <c r="MUA5" s="372"/>
      <c r="MUB5" s="372"/>
      <c r="MUC5" s="372"/>
      <c r="MUD5" s="372"/>
      <c r="MUE5" s="372"/>
      <c r="MUF5" s="372"/>
      <c r="MUG5" s="372"/>
      <c r="MUH5" s="372"/>
      <c r="MUI5" s="372"/>
      <c r="MUJ5" s="372"/>
      <c r="MUK5" s="372"/>
      <c r="MUL5" s="372"/>
      <c r="MUM5" s="372"/>
      <c r="MUN5" s="372"/>
      <c r="MUO5" s="372"/>
      <c r="MUP5" s="372"/>
      <c r="MUQ5" s="372"/>
      <c r="MUR5" s="372"/>
      <c r="MUS5" s="372"/>
      <c r="MUT5" s="372"/>
      <c r="MUU5" s="372"/>
      <c r="MUV5" s="372"/>
      <c r="MUW5" s="372"/>
      <c r="MUX5" s="372"/>
      <c r="MUY5" s="372"/>
      <c r="MUZ5" s="372"/>
      <c r="MVA5" s="372"/>
      <c r="MVB5" s="372"/>
      <c r="MVC5" s="372"/>
      <c r="MVD5" s="372"/>
      <c r="MVE5" s="372"/>
      <c r="MVF5" s="372"/>
      <c r="MVG5" s="372"/>
      <c r="MVH5" s="372"/>
      <c r="MVI5" s="372"/>
      <c r="MVJ5" s="372"/>
      <c r="MVK5" s="372"/>
      <c r="MVL5" s="372"/>
      <c r="MVM5" s="372"/>
      <c r="MVN5" s="372"/>
      <c r="MVO5" s="372"/>
      <c r="MVP5" s="372"/>
      <c r="MVQ5" s="372"/>
      <c r="MVR5" s="372"/>
      <c r="MVS5" s="372"/>
      <c r="MVT5" s="372"/>
      <c r="MVU5" s="372"/>
      <c r="MVV5" s="372"/>
      <c r="MVW5" s="372"/>
      <c r="MVX5" s="372"/>
      <c r="MVY5" s="372"/>
      <c r="MVZ5" s="372"/>
      <c r="MWA5" s="372"/>
      <c r="MWB5" s="372"/>
      <c r="MWC5" s="372"/>
      <c r="MWD5" s="372"/>
      <c r="MWE5" s="372"/>
      <c r="MWF5" s="372"/>
      <c r="MWG5" s="372"/>
      <c r="MWH5" s="372"/>
      <c r="MWI5" s="372"/>
      <c r="MWJ5" s="372"/>
      <c r="MWK5" s="372"/>
      <c r="MWL5" s="372"/>
      <c r="MWM5" s="372"/>
      <c r="MWN5" s="372"/>
      <c r="MWO5" s="372"/>
      <c r="MWP5" s="372"/>
      <c r="MWQ5" s="372"/>
      <c r="MWR5" s="372"/>
      <c r="MWS5" s="372"/>
      <c r="MWT5" s="372"/>
      <c r="MWU5" s="372"/>
      <c r="MWV5" s="372"/>
      <c r="MWW5" s="372"/>
      <c r="MWX5" s="372"/>
      <c r="MWY5" s="372"/>
      <c r="MWZ5" s="372"/>
      <c r="MXA5" s="372"/>
      <c r="MXB5" s="372"/>
      <c r="MXC5" s="372"/>
      <c r="MXD5" s="372"/>
      <c r="MXE5" s="372"/>
      <c r="MXF5" s="372"/>
      <c r="MXG5" s="372"/>
      <c r="MXH5" s="372"/>
      <c r="MXI5" s="372"/>
      <c r="MXJ5" s="372"/>
      <c r="MXK5" s="372"/>
      <c r="MXL5" s="372"/>
      <c r="MXM5" s="372"/>
      <c r="MXN5" s="372"/>
      <c r="MXO5" s="372"/>
      <c r="MXP5" s="372"/>
      <c r="MXQ5" s="372"/>
      <c r="MXR5" s="372"/>
      <c r="MXS5" s="372"/>
      <c r="MXT5" s="372"/>
      <c r="MXU5" s="372"/>
      <c r="MXV5" s="372"/>
      <c r="MXW5" s="372"/>
      <c r="MXX5" s="372"/>
      <c r="MXY5" s="372"/>
      <c r="MXZ5" s="372"/>
      <c r="MYA5" s="372"/>
      <c r="MYB5" s="372"/>
      <c r="MYC5" s="372"/>
      <c r="MYD5" s="372"/>
      <c r="MYE5" s="372"/>
      <c r="MYF5" s="372"/>
      <c r="MYG5" s="372"/>
      <c r="MYH5" s="372"/>
      <c r="MYI5" s="372"/>
      <c r="MYJ5" s="372"/>
      <c r="MYK5" s="372"/>
      <c r="MYL5" s="372"/>
      <c r="MYM5" s="372"/>
      <c r="MYN5" s="372"/>
      <c r="MYO5" s="372"/>
      <c r="MYP5" s="372"/>
      <c r="MYQ5" s="372"/>
      <c r="MYR5" s="372"/>
      <c r="MYS5" s="372"/>
      <c r="MYT5" s="372"/>
      <c r="MYU5" s="372"/>
      <c r="MYV5" s="372"/>
      <c r="MYW5" s="372"/>
      <c r="MYX5" s="372"/>
      <c r="MYY5" s="372"/>
      <c r="MYZ5" s="372"/>
      <c r="MZA5" s="372"/>
      <c r="MZB5" s="372"/>
      <c r="MZC5" s="372"/>
      <c r="MZD5" s="372"/>
      <c r="MZE5" s="372"/>
      <c r="MZF5" s="372"/>
      <c r="MZG5" s="372"/>
      <c r="MZH5" s="372"/>
      <c r="MZI5" s="372"/>
      <c r="MZJ5" s="372"/>
      <c r="MZK5" s="372"/>
      <c r="MZL5" s="372"/>
      <c r="MZM5" s="372"/>
      <c r="MZN5" s="372"/>
      <c r="MZO5" s="372"/>
      <c r="MZP5" s="372"/>
      <c r="MZQ5" s="372"/>
      <c r="MZR5" s="372"/>
      <c r="MZS5" s="372"/>
      <c r="MZT5" s="372"/>
      <c r="MZU5" s="372"/>
      <c r="MZV5" s="372"/>
      <c r="MZW5" s="372"/>
      <c r="MZX5" s="372"/>
      <c r="MZY5" s="372"/>
      <c r="MZZ5" s="372"/>
      <c r="NAA5" s="372"/>
      <c r="NAB5" s="372"/>
      <c r="NAC5" s="372"/>
      <c r="NAD5" s="372"/>
      <c r="NAE5" s="372"/>
      <c r="NAF5" s="372"/>
      <c r="NAG5" s="372"/>
      <c r="NAH5" s="372"/>
      <c r="NAI5" s="372"/>
      <c r="NAJ5" s="372"/>
      <c r="NAK5" s="372"/>
      <c r="NAL5" s="372"/>
      <c r="NAM5" s="372"/>
      <c r="NAN5" s="372"/>
      <c r="NAO5" s="372"/>
      <c r="NAP5" s="372"/>
      <c r="NAQ5" s="372"/>
      <c r="NAR5" s="372"/>
      <c r="NAS5" s="372"/>
      <c r="NAT5" s="372"/>
      <c r="NAU5" s="372"/>
      <c r="NAV5" s="372"/>
      <c r="NAW5" s="372"/>
      <c r="NAX5" s="372"/>
      <c r="NAY5" s="372"/>
      <c r="NAZ5" s="372"/>
      <c r="NBA5" s="372"/>
      <c r="NBB5" s="372"/>
      <c r="NBC5" s="372"/>
      <c r="NBD5" s="372"/>
      <c r="NBE5" s="372"/>
      <c r="NBF5" s="372"/>
      <c r="NBG5" s="372"/>
      <c r="NBH5" s="372"/>
      <c r="NBI5" s="372"/>
      <c r="NBJ5" s="372"/>
      <c r="NBK5" s="372"/>
      <c r="NBL5" s="372"/>
      <c r="NBM5" s="372"/>
      <c r="NBN5" s="372"/>
      <c r="NBO5" s="372"/>
      <c r="NBP5" s="372"/>
      <c r="NBQ5" s="372"/>
      <c r="NBR5" s="372"/>
      <c r="NBS5" s="372"/>
      <c r="NBT5" s="372"/>
      <c r="NBU5" s="372"/>
      <c r="NBV5" s="372"/>
      <c r="NBW5" s="372"/>
      <c r="NBX5" s="372"/>
      <c r="NBY5" s="372"/>
      <c r="NBZ5" s="372"/>
      <c r="NCA5" s="372"/>
      <c r="NCB5" s="372"/>
      <c r="NCC5" s="372"/>
      <c r="NCD5" s="372"/>
      <c r="NCE5" s="372"/>
      <c r="NCF5" s="372"/>
      <c r="NCG5" s="372"/>
      <c r="NCH5" s="372"/>
      <c r="NCI5" s="372"/>
      <c r="NCJ5" s="372"/>
      <c r="NCK5" s="372"/>
      <c r="NCL5" s="372"/>
      <c r="NCM5" s="372"/>
      <c r="NCN5" s="372"/>
      <c r="NCO5" s="372"/>
      <c r="NCP5" s="372"/>
      <c r="NCQ5" s="372"/>
      <c r="NCR5" s="372"/>
      <c r="NCS5" s="372"/>
      <c r="NCT5" s="372"/>
      <c r="NCU5" s="372"/>
      <c r="NCV5" s="372"/>
      <c r="NCW5" s="372"/>
      <c r="NCX5" s="372"/>
      <c r="NCY5" s="372"/>
      <c r="NCZ5" s="372"/>
      <c r="NDA5" s="372"/>
      <c r="NDB5" s="372"/>
      <c r="NDC5" s="372"/>
      <c r="NDD5" s="372"/>
      <c r="NDE5" s="372"/>
      <c r="NDF5" s="372"/>
      <c r="NDG5" s="372"/>
      <c r="NDH5" s="372"/>
      <c r="NDI5" s="372"/>
      <c r="NDJ5" s="372"/>
      <c r="NDK5" s="372"/>
      <c r="NDL5" s="372"/>
      <c r="NDM5" s="372"/>
      <c r="NDN5" s="372"/>
      <c r="NDO5" s="372"/>
      <c r="NDP5" s="372"/>
      <c r="NDQ5" s="372"/>
      <c r="NDR5" s="372"/>
      <c r="NDS5" s="372"/>
      <c r="NDT5" s="372"/>
      <c r="NDU5" s="372"/>
      <c r="NDV5" s="372"/>
      <c r="NDW5" s="372"/>
      <c r="NDX5" s="372"/>
      <c r="NDY5" s="372"/>
      <c r="NDZ5" s="372"/>
      <c r="NEA5" s="372"/>
      <c r="NEB5" s="372"/>
      <c r="NEC5" s="372"/>
      <c r="NED5" s="372"/>
      <c r="NEE5" s="372"/>
      <c r="NEF5" s="372"/>
      <c r="NEG5" s="372"/>
      <c r="NEH5" s="372"/>
      <c r="NEI5" s="372"/>
      <c r="NEJ5" s="372"/>
      <c r="NEK5" s="372"/>
      <c r="NEL5" s="372"/>
      <c r="NEM5" s="372"/>
      <c r="NEN5" s="372"/>
      <c r="NEO5" s="372"/>
      <c r="NEP5" s="372"/>
      <c r="NEQ5" s="372"/>
      <c r="NER5" s="372"/>
      <c r="NES5" s="372"/>
      <c r="NET5" s="372"/>
      <c r="NEU5" s="372"/>
      <c r="NEV5" s="372"/>
      <c r="NEW5" s="372"/>
      <c r="NEX5" s="372"/>
      <c r="NEY5" s="372"/>
      <c r="NEZ5" s="372"/>
      <c r="NFA5" s="372"/>
      <c r="NFB5" s="372"/>
      <c r="NFC5" s="372"/>
      <c r="NFD5" s="372"/>
      <c r="NFE5" s="372"/>
      <c r="NFF5" s="372"/>
      <c r="NFG5" s="372"/>
      <c r="NFH5" s="372"/>
      <c r="NFI5" s="372"/>
      <c r="NFJ5" s="372"/>
      <c r="NFK5" s="372"/>
      <c r="NFL5" s="372"/>
      <c r="NFM5" s="372"/>
      <c r="NFN5" s="372"/>
      <c r="NFO5" s="372"/>
      <c r="NFP5" s="372"/>
      <c r="NFQ5" s="372"/>
      <c r="NFR5" s="372"/>
      <c r="NFS5" s="372"/>
      <c r="NFT5" s="372"/>
      <c r="NFU5" s="372"/>
      <c r="NFV5" s="372"/>
      <c r="NFW5" s="372"/>
      <c r="NFX5" s="372"/>
      <c r="NFY5" s="372"/>
      <c r="NFZ5" s="372"/>
      <c r="NGA5" s="372"/>
      <c r="NGB5" s="372"/>
      <c r="NGC5" s="372"/>
      <c r="NGD5" s="372"/>
      <c r="NGE5" s="372"/>
      <c r="NGF5" s="372"/>
      <c r="NGG5" s="372"/>
      <c r="NGH5" s="372"/>
      <c r="NGI5" s="372"/>
      <c r="NGJ5" s="372"/>
      <c r="NGK5" s="372"/>
      <c r="NGL5" s="372"/>
      <c r="NGM5" s="372"/>
      <c r="NGN5" s="372"/>
      <c r="NGO5" s="372"/>
      <c r="NGP5" s="372"/>
      <c r="NGQ5" s="372"/>
      <c r="NGR5" s="372"/>
      <c r="NGS5" s="372"/>
      <c r="NGT5" s="372"/>
      <c r="NGU5" s="372"/>
      <c r="NGV5" s="372"/>
      <c r="NGW5" s="372"/>
      <c r="NGX5" s="372"/>
      <c r="NGY5" s="372"/>
      <c r="NGZ5" s="372"/>
      <c r="NHA5" s="372"/>
      <c r="NHB5" s="372"/>
      <c r="NHC5" s="372"/>
      <c r="NHD5" s="372"/>
      <c r="NHE5" s="372"/>
      <c r="NHF5" s="372"/>
      <c r="NHG5" s="372"/>
      <c r="NHH5" s="372"/>
      <c r="NHI5" s="372"/>
      <c r="NHJ5" s="372"/>
      <c r="NHK5" s="372"/>
      <c r="NHL5" s="372"/>
      <c r="NHM5" s="372"/>
      <c r="NHN5" s="372"/>
      <c r="NHO5" s="372"/>
      <c r="NHP5" s="372"/>
      <c r="NHQ5" s="372"/>
      <c r="NHR5" s="372"/>
      <c r="NHS5" s="372"/>
      <c r="NHT5" s="372"/>
      <c r="NHU5" s="372"/>
      <c r="NHV5" s="372"/>
      <c r="NHW5" s="372"/>
      <c r="NHX5" s="372"/>
      <c r="NHY5" s="372"/>
      <c r="NHZ5" s="372"/>
      <c r="NIA5" s="372"/>
      <c r="NIB5" s="372"/>
      <c r="NIC5" s="372"/>
      <c r="NID5" s="372"/>
      <c r="NIE5" s="372"/>
      <c r="NIF5" s="372"/>
      <c r="NIG5" s="372"/>
      <c r="NIH5" s="372"/>
      <c r="NII5" s="372"/>
      <c r="NIJ5" s="372"/>
      <c r="NIK5" s="372"/>
      <c r="NIL5" s="372"/>
      <c r="NIM5" s="372"/>
      <c r="NIN5" s="372"/>
      <c r="NIO5" s="372"/>
      <c r="NIP5" s="372"/>
      <c r="NIQ5" s="372"/>
      <c r="NIR5" s="372"/>
      <c r="NIS5" s="372"/>
      <c r="NIT5" s="372"/>
      <c r="NIU5" s="372"/>
      <c r="NIV5" s="372"/>
      <c r="NIW5" s="372"/>
      <c r="NIX5" s="372"/>
      <c r="NIY5" s="372"/>
      <c r="NIZ5" s="372"/>
      <c r="NJA5" s="372"/>
      <c r="NJB5" s="372"/>
      <c r="NJC5" s="372"/>
      <c r="NJD5" s="372"/>
      <c r="NJE5" s="372"/>
      <c r="NJF5" s="372"/>
      <c r="NJG5" s="372"/>
      <c r="NJH5" s="372"/>
      <c r="NJI5" s="372"/>
      <c r="NJJ5" s="372"/>
      <c r="NJK5" s="372"/>
      <c r="NJL5" s="372"/>
      <c r="NJM5" s="372"/>
      <c r="NJN5" s="372"/>
      <c r="NJO5" s="372"/>
      <c r="NJP5" s="372"/>
      <c r="NJQ5" s="372"/>
      <c r="NJR5" s="372"/>
      <c r="NJS5" s="372"/>
      <c r="NJT5" s="372"/>
      <c r="NJU5" s="372"/>
      <c r="NJV5" s="372"/>
      <c r="NJW5" s="372"/>
      <c r="NJX5" s="372"/>
      <c r="NJY5" s="372"/>
      <c r="NJZ5" s="372"/>
      <c r="NKA5" s="372"/>
      <c r="NKB5" s="372"/>
      <c r="NKC5" s="372"/>
      <c r="NKD5" s="372"/>
      <c r="NKE5" s="372"/>
      <c r="NKF5" s="372"/>
      <c r="NKG5" s="372"/>
      <c r="NKH5" s="372"/>
      <c r="NKI5" s="372"/>
      <c r="NKJ5" s="372"/>
      <c r="NKK5" s="372"/>
      <c r="NKL5" s="372"/>
      <c r="NKM5" s="372"/>
      <c r="NKN5" s="372"/>
      <c r="NKO5" s="372"/>
      <c r="NKP5" s="372"/>
      <c r="NKQ5" s="372"/>
      <c r="NKR5" s="372"/>
      <c r="NKS5" s="372"/>
      <c r="NKT5" s="372"/>
      <c r="NKU5" s="372"/>
      <c r="NKV5" s="372"/>
      <c r="NKW5" s="372"/>
      <c r="NKX5" s="372"/>
      <c r="NKY5" s="372"/>
      <c r="NKZ5" s="372"/>
      <c r="NLA5" s="372"/>
      <c r="NLB5" s="372"/>
      <c r="NLC5" s="372"/>
      <c r="NLD5" s="372"/>
      <c r="NLE5" s="372"/>
      <c r="NLF5" s="372"/>
      <c r="NLG5" s="372"/>
      <c r="NLH5" s="372"/>
      <c r="NLI5" s="372"/>
      <c r="NLJ5" s="372"/>
      <c r="NLK5" s="372"/>
      <c r="NLL5" s="372"/>
      <c r="NLM5" s="372"/>
      <c r="NLN5" s="372"/>
      <c r="NLO5" s="372"/>
      <c r="NLP5" s="372"/>
      <c r="NLQ5" s="372"/>
      <c r="NLR5" s="372"/>
      <c r="NLS5" s="372"/>
      <c r="NLT5" s="372"/>
      <c r="NLU5" s="372"/>
      <c r="NLV5" s="372"/>
      <c r="NLW5" s="372"/>
      <c r="NLX5" s="372"/>
      <c r="NLY5" s="372"/>
      <c r="NLZ5" s="372"/>
      <c r="NMA5" s="372"/>
      <c r="NMB5" s="372"/>
      <c r="NMC5" s="372"/>
      <c r="NMD5" s="372"/>
      <c r="NME5" s="372"/>
      <c r="NMF5" s="372"/>
      <c r="NMG5" s="372"/>
      <c r="NMH5" s="372"/>
      <c r="NMI5" s="372"/>
      <c r="NMJ5" s="372"/>
      <c r="NMK5" s="372"/>
      <c r="NML5" s="372"/>
      <c r="NMM5" s="372"/>
      <c r="NMN5" s="372"/>
      <c r="NMO5" s="372"/>
      <c r="NMP5" s="372"/>
      <c r="NMQ5" s="372"/>
      <c r="NMR5" s="372"/>
      <c r="NMS5" s="372"/>
      <c r="NMT5" s="372"/>
      <c r="NMU5" s="372"/>
      <c r="NMV5" s="372"/>
      <c r="NMW5" s="372"/>
      <c r="NMX5" s="372"/>
      <c r="NMY5" s="372"/>
      <c r="NMZ5" s="372"/>
      <c r="NNA5" s="372"/>
      <c r="NNB5" s="372"/>
      <c r="NNC5" s="372"/>
      <c r="NND5" s="372"/>
      <c r="NNE5" s="372"/>
      <c r="NNF5" s="372"/>
      <c r="NNG5" s="372"/>
      <c r="NNH5" s="372"/>
      <c r="NNI5" s="372"/>
      <c r="NNJ5" s="372"/>
      <c r="NNK5" s="372"/>
      <c r="NNL5" s="372"/>
      <c r="NNM5" s="372"/>
      <c r="NNN5" s="372"/>
      <c r="NNO5" s="372"/>
      <c r="NNP5" s="372"/>
      <c r="NNQ5" s="372"/>
      <c r="NNR5" s="372"/>
      <c r="NNS5" s="372"/>
      <c r="NNT5" s="372"/>
      <c r="NNU5" s="372"/>
      <c r="NNV5" s="372"/>
      <c r="NNW5" s="372"/>
      <c r="NNX5" s="372"/>
      <c r="NNY5" s="372"/>
      <c r="NNZ5" s="372"/>
      <c r="NOA5" s="372"/>
      <c r="NOB5" s="372"/>
      <c r="NOC5" s="372"/>
      <c r="NOD5" s="372"/>
      <c r="NOE5" s="372"/>
      <c r="NOF5" s="372"/>
      <c r="NOG5" s="372"/>
      <c r="NOH5" s="372"/>
      <c r="NOI5" s="372"/>
      <c r="NOJ5" s="372"/>
      <c r="NOK5" s="372"/>
      <c r="NOL5" s="372"/>
      <c r="NOM5" s="372"/>
      <c r="NON5" s="372"/>
      <c r="NOO5" s="372"/>
      <c r="NOP5" s="372"/>
      <c r="NOQ5" s="372"/>
      <c r="NOR5" s="372"/>
      <c r="NOS5" s="372"/>
      <c r="NOT5" s="372"/>
      <c r="NOU5" s="372"/>
      <c r="NOV5" s="372"/>
      <c r="NOW5" s="372"/>
      <c r="NOX5" s="372"/>
      <c r="NOY5" s="372"/>
      <c r="NOZ5" s="372"/>
      <c r="NPA5" s="372"/>
      <c r="NPB5" s="372"/>
      <c r="NPC5" s="372"/>
      <c r="NPD5" s="372"/>
      <c r="NPE5" s="372"/>
      <c r="NPF5" s="372"/>
      <c r="NPG5" s="372"/>
      <c r="NPH5" s="372"/>
      <c r="NPI5" s="372"/>
      <c r="NPJ5" s="372"/>
      <c r="NPK5" s="372"/>
      <c r="NPL5" s="372"/>
      <c r="NPM5" s="372"/>
      <c r="NPN5" s="372"/>
      <c r="NPO5" s="372"/>
      <c r="NPP5" s="372"/>
      <c r="NPQ5" s="372"/>
      <c r="NPR5" s="372"/>
      <c r="NPS5" s="372"/>
      <c r="NPT5" s="372"/>
      <c r="NPU5" s="372"/>
      <c r="NPV5" s="372"/>
      <c r="NPW5" s="372"/>
      <c r="NPX5" s="372"/>
      <c r="NPY5" s="372"/>
      <c r="NPZ5" s="372"/>
      <c r="NQA5" s="372"/>
      <c r="NQB5" s="372"/>
      <c r="NQC5" s="372"/>
      <c r="NQD5" s="372"/>
      <c r="NQE5" s="372"/>
      <c r="NQF5" s="372"/>
      <c r="NQG5" s="372"/>
      <c r="NQH5" s="372"/>
      <c r="NQI5" s="372"/>
      <c r="NQJ5" s="372"/>
      <c r="NQK5" s="372"/>
      <c r="NQL5" s="372"/>
      <c r="NQM5" s="372"/>
      <c r="NQN5" s="372"/>
      <c r="NQO5" s="372"/>
      <c r="NQP5" s="372"/>
      <c r="NQQ5" s="372"/>
      <c r="NQR5" s="372"/>
      <c r="NQS5" s="372"/>
      <c r="NQT5" s="372"/>
      <c r="NQU5" s="372"/>
      <c r="NQV5" s="372"/>
      <c r="NQW5" s="372"/>
      <c r="NQX5" s="372"/>
      <c r="NQY5" s="372"/>
      <c r="NQZ5" s="372"/>
      <c r="NRA5" s="372"/>
      <c r="NRB5" s="372"/>
      <c r="NRC5" s="372"/>
      <c r="NRD5" s="372"/>
      <c r="NRE5" s="372"/>
      <c r="NRF5" s="372"/>
      <c r="NRG5" s="372"/>
      <c r="NRH5" s="372"/>
      <c r="NRI5" s="372"/>
      <c r="NRJ5" s="372"/>
      <c r="NRK5" s="372"/>
      <c r="NRL5" s="372"/>
      <c r="NRM5" s="372"/>
      <c r="NRN5" s="372"/>
      <c r="NRO5" s="372"/>
      <c r="NRP5" s="372"/>
      <c r="NRQ5" s="372"/>
      <c r="NRR5" s="372"/>
      <c r="NRS5" s="372"/>
      <c r="NRT5" s="372"/>
      <c r="NRU5" s="372"/>
      <c r="NRV5" s="372"/>
      <c r="NRW5" s="372"/>
      <c r="NRX5" s="372"/>
      <c r="NRY5" s="372"/>
      <c r="NRZ5" s="372"/>
      <c r="NSA5" s="372"/>
      <c r="NSB5" s="372"/>
      <c r="NSC5" s="372"/>
      <c r="NSD5" s="372"/>
      <c r="NSE5" s="372"/>
      <c r="NSF5" s="372"/>
      <c r="NSG5" s="372"/>
      <c r="NSH5" s="372"/>
      <c r="NSI5" s="372"/>
      <c r="NSJ5" s="372"/>
      <c r="NSK5" s="372"/>
      <c r="NSL5" s="372"/>
      <c r="NSM5" s="372"/>
      <c r="NSN5" s="372"/>
      <c r="NSO5" s="372"/>
      <c r="NSP5" s="372"/>
      <c r="NSQ5" s="372"/>
      <c r="NSR5" s="372"/>
      <c r="NSS5" s="372"/>
      <c r="NST5" s="372"/>
      <c r="NSU5" s="372"/>
      <c r="NSV5" s="372"/>
      <c r="NSW5" s="372"/>
      <c r="NSX5" s="372"/>
      <c r="NSY5" s="372"/>
      <c r="NSZ5" s="372"/>
      <c r="NTA5" s="372"/>
      <c r="NTB5" s="372"/>
      <c r="NTC5" s="372"/>
      <c r="NTD5" s="372"/>
      <c r="NTE5" s="372"/>
      <c r="NTF5" s="372"/>
      <c r="NTG5" s="372"/>
      <c r="NTH5" s="372"/>
      <c r="NTI5" s="372"/>
      <c r="NTJ5" s="372"/>
      <c r="NTK5" s="372"/>
      <c r="NTL5" s="372"/>
      <c r="NTM5" s="372"/>
      <c r="NTN5" s="372"/>
      <c r="NTO5" s="372"/>
      <c r="NTP5" s="372"/>
      <c r="NTQ5" s="372"/>
      <c r="NTR5" s="372"/>
      <c r="NTS5" s="372"/>
      <c r="NTT5" s="372"/>
      <c r="NTU5" s="372"/>
      <c r="NTV5" s="372"/>
      <c r="NTW5" s="372"/>
      <c r="NTX5" s="372"/>
      <c r="NTY5" s="372"/>
      <c r="NTZ5" s="372"/>
      <c r="NUA5" s="372"/>
      <c r="NUB5" s="372"/>
      <c r="NUC5" s="372"/>
      <c r="NUD5" s="372"/>
      <c r="NUE5" s="372"/>
      <c r="NUF5" s="372"/>
      <c r="NUG5" s="372"/>
      <c r="NUH5" s="372"/>
      <c r="NUI5" s="372"/>
      <c r="NUJ5" s="372"/>
      <c r="NUK5" s="372"/>
      <c r="NUL5" s="372"/>
      <c r="NUM5" s="372"/>
      <c r="NUN5" s="372"/>
      <c r="NUO5" s="372"/>
      <c r="NUP5" s="372"/>
      <c r="NUQ5" s="372"/>
      <c r="NUR5" s="372"/>
      <c r="NUS5" s="372"/>
      <c r="NUT5" s="372"/>
      <c r="NUU5" s="372"/>
      <c r="NUV5" s="372"/>
      <c r="NUW5" s="372"/>
      <c r="NUX5" s="372"/>
      <c r="NUY5" s="372"/>
      <c r="NUZ5" s="372"/>
      <c r="NVA5" s="372"/>
      <c r="NVB5" s="372"/>
      <c r="NVC5" s="372"/>
      <c r="NVD5" s="372"/>
      <c r="NVE5" s="372"/>
      <c r="NVF5" s="372"/>
      <c r="NVG5" s="372"/>
      <c r="NVH5" s="372"/>
      <c r="NVI5" s="372"/>
      <c r="NVJ5" s="372"/>
      <c r="NVK5" s="372"/>
      <c r="NVL5" s="372"/>
      <c r="NVM5" s="372"/>
      <c r="NVN5" s="372"/>
      <c r="NVO5" s="372"/>
      <c r="NVP5" s="372"/>
      <c r="NVQ5" s="372"/>
      <c r="NVR5" s="372"/>
      <c r="NVS5" s="372"/>
      <c r="NVT5" s="372"/>
      <c r="NVU5" s="372"/>
      <c r="NVV5" s="372"/>
      <c r="NVW5" s="372"/>
      <c r="NVX5" s="372"/>
      <c r="NVY5" s="372"/>
      <c r="NVZ5" s="372"/>
      <c r="NWA5" s="372"/>
      <c r="NWB5" s="372"/>
      <c r="NWC5" s="372"/>
      <c r="NWD5" s="372"/>
      <c r="NWE5" s="372"/>
      <c r="NWF5" s="372"/>
      <c r="NWG5" s="372"/>
      <c r="NWH5" s="372"/>
      <c r="NWI5" s="372"/>
      <c r="NWJ5" s="372"/>
      <c r="NWK5" s="372"/>
      <c r="NWL5" s="372"/>
      <c r="NWM5" s="372"/>
      <c r="NWN5" s="372"/>
      <c r="NWO5" s="372"/>
      <c r="NWP5" s="372"/>
      <c r="NWQ5" s="372"/>
      <c r="NWR5" s="372"/>
      <c r="NWS5" s="372"/>
      <c r="NWT5" s="372"/>
      <c r="NWU5" s="372"/>
      <c r="NWV5" s="372"/>
      <c r="NWW5" s="372"/>
      <c r="NWX5" s="372"/>
      <c r="NWY5" s="372"/>
      <c r="NWZ5" s="372"/>
      <c r="NXA5" s="372"/>
      <c r="NXB5" s="372"/>
      <c r="NXC5" s="372"/>
      <c r="NXD5" s="372"/>
      <c r="NXE5" s="372"/>
      <c r="NXF5" s="372"/>
      <c r="NXG5" s="372"/>
      <c r="NXH5" s="372"/>
      <c r="NXI5" s="372"/>
      <c r="NXJ5" s="372"/>
      <c r="NXK5" s="372"/>
      <c r="NXL5" s="372"/>
      <c r="NXM5" s="372"/>
      <c r="NXN5" s="372"/>
      <c r="NXO5" s="372"/>
      <c r="NXP5" s="372"/>
      <c r="NXQ5" s="372"/>
      <c r="NXR5" s="372"/>
      <c r="NXS5" s="372"/>
      <c r="NXT5" s="372"/>
      <c r="NXU5" s="372"/>
      <c r="NXV5" s="372"/>
      <c r="NXW5" s="372"/>
      <c r="NXX5" s="372"/>
      <c r="NXY5" s="372"/>
      <c r="NXZ5" s="372"/>
      <c r="NYA5" s="372"/>
      <c r="NYB5" s="372"/>
      <c r="NYC5" s="372"/>
      <c r="NYD5" s="372"/>
      <c r="NYE5" s="372"/>
      <c r="NYF5" s="372"/>
      <c r="NYG5" s="372"/>
      <c r="NYH5" s="372"/>
      <c r="NYI5" s="372"/>
      <c r="NYJ5" s="372"/>
      <c r="NYK5" s="372"/>
      <c r="NYL5" s="372"/>
      <c r="NYM5" s="372"/>
      <c r="NYN5" s="372"/>
      <c r="NYO5" s="372"/>
      <c r="NYP5" s="372"/>
      <c r="NYQ5" s="372"/>
      <c r="NYR5" s="372"/>
      <c r="NYS5" s="372"/>
      <c r="NYT5" s="372"/>
      <c r="NYU5" s="372"/>
      <c r="NYV5" s="372"/>
      <c r="NYW5" s="372"/>
      <c r="NYX5" s="372"/>
      <c r="NYY5" s="372"/>
      <c r="NYZ5" s="372"/>
      <c r="NZA5" s="372"/>
      <c r="NZB5" s="372"/>
      <c r="NZC5" s="372"/>
      <c r="NZD5" s="372"/>
      <c r="NZE5" s="372"/>
      <c r="NZF5" s="372"/>
      <c r="NZG5" s="372"/>
      <c r="NZH5" s="372"/>
      <c r="NZI5" s="372"/>
      <c r="NZJ5" s="372"/>
      <c r="NZK5" s="372"/>
      <c r="NZL5" s="372"/>
      <c r="NZM5" s="372"/>
      <c r="NZN5" s="372"/>
      <c r="NZO5" s="372"/>
      <c r="NZP5" s="372"/>
      <c r="NZQ5" s="372"/>
      <c r="NZR5" s="372"/>
      <c r="NZS5" s="372"/>
      <c r="NZT5" s="372"/>
      <c r="NZU5" s="372"/>
      <c r="NZV5" s="372"/>
      <c r="NZW5" s="372"/>
      <c r="NZX5" s="372"/>
      <c r="NZY5" s="372"/>
      <c r="NZZ5" s="372"/>
      <c r="OAA5" s="372"/>
      <c r="OAB5" s="372"/>
      <c r="OAC5" s="372"/>
      <c r="OAD5" s="372"/>
      <c r="OAE5" s="372"/>
      <c r="OAF5" s="372"/>
      <c r="OAG5" s="372"/>
      <c r="OAH5" s="372"/>
      <c r="OAI5" s="372"/>
      <c r="OAJ5" s="372"/>
      <c r="OAK5" s="372"/>
      <c r="OAL5" s="372"/>
      <c r="OAM5" s="372"/>
      <c r="OAN5" s="372"/>
      <c r="OAO5" s="372"/>
      <c r="OAP5" s="372"/>
      <c r="OAQ5" s="372"/>
      <c r="OAR5" s="372"/>
      <c r="OAS5" s="372"/>
      <c r="OAT5" s="372"/>
      <c r="OAU5" s="372"/>
      <c r="OAV5" s="372"/>
      <c r="OAW5" s="372"/>
      <c r="OAX5" s="372"/>
      <c r="OAY5" s="372"/>
      <c r="OAZ5" s="372"/>
      <c r="OBA5" s="372"/>
      <c r="OBB5" s="372"/>
      <c r="OBC5" s="372"/>
      <c r="OBD5" s="372"/>
      <c r="OBE5" s="372"/>
      <c r="OBF5" s="372"/>
      <c r="OBG5" s="372"/>
      <c r="OBH5" s="372"/>
      <c r="OBI5" s="372"/>
      <c r="OBJ5" s="372"/>
      <c r="OBK5" s="372"/>
      <c r="OBL5" s="372"/>
      <c r="OBM5" s="372"/>
      <c r="OBN5" s="372"/>
      <c r="OBO5" s="372"/>
      <c r="OBP5" s="372"/>
      <c r="OBQ5" s="372"/>
      <c r="OBR5" s="372"/>
      <c r="OBS5" s="372"/>
      <c r="OBT5" s="372"/>
      <c r="OBU5" s="372"/>
      <c r="OBV5" s="372"/>
      <c r="OBW5" s="372"/>
      <c r="OBX5" s="372"/>
      <c r="OBY5" s="372"/>
      <c r="OBZ5" s="372"/>
      <c r="OCA5" s="372"/>
      <c r="OCB5" s="372"/>
      <c r="OCC5" s="372"/>
      <c r="OCD5" s="372"/>
      <c r="OCE5" s="372"/>
      <c r="OCF5" s="372"/>
      <c r="OCG5" s="372"/>
      <c r="OCH5" s="372"/>
      <c r="OCI5" s="372"/>
      <c r="OCJ5" s="372"/>
      <c r="OCK5" s="372"/>
      <c r="OCL5" s="372"/>
      <c r="OCM5" s="372"/>
      <c r="OCN5" s="372"/>
      <c r="OCO5" s="372"/>
      <c r="OCP5" s="372"/>
      <c r="OCQ5" s="372"/>
      <c r="OCR5" s="372"/>
      <c r="OCS5" s="372"/>
      <c r="OCT5" s="372"/>
      <c r="OCU5" s="372"/>
      <c r="OCV5" s="372"/>
      <c r="OCW5" s="372"/>
      <c r="OCX5" s="372"/>
      <c r="OCY5" s="372"/>
      <c r="OCZ5" s="372"/>
      <c r="ODA5" s="372"/>
      <c r="ODB5" s="372"/>
      <c r="ODC5" s="372"/>
      <c r="ODD5" s="372"/>
      <c r="ODE5" s="372"/>
      <c r="ODF5" s="372"/>
      <c r="ODG5" s="372"/>
      <c r="ODH5" s="372"/>
      <c r="ODI5" s="372"/>
      <c r="ODJ5" s="372"/>
      <c r="ODK5" s="372"/>
      <c r="ODL5" s="372"/>
      <c r="ODM5" s="372"/>
      <c r="ODN5" s="372"/>
      <c r="ODO5" s="372"/>
      <c r="ODP5" s="372"/>
      <c r="ODQ5" s="372"/>
      <c r="ODR5" s="372"/>
      <c r="ODS5" s="372"/>
      <c r="ODT5" s="372"/>
      <c r="ODU5" s="372"/>
      <c r="ODV5" s="372"/>
      <c r="ODW5" s="372"/>
      <c r="ODX5" s="372"/>
      <c r="ODY5" s="372"/>
      <c r="ODZ5" s="372"/>
      <c r="OEA5" s="372"/>
      <c r="OEB5" s="372"/>
      <c r="OEC5" s="372"/>
      <c r="OED5" s="372"/>
      <c r="OEE5" s="372"/>
      <c r="OEF5" s="372"/>
      <c r="OEG5" s="372"/>
      <c r="OEH5" s="372"/>
      <c r="OEI5" s="372"/>
      <c r="OEJ5" s="372"/>
      <c r="OEK5" s="372"/>
      <c r="OEL5" s="372"/>
      <c r="OEM5" s="372"/>
      <c r="OEN5" s="372"/>
      <c r="OEO5" s="372"/>
      <c r="OEP5" s="372"/>
      <c r="OEQ5" s="372"/>
      <c r="OER5" s="372"/>
      <c r="OES5" s="372"/>
      <c r="OET5" s="372"/>
      <c r="OEU5" s="372"/>
      <c r="OEV5" s="372"/>
      <c r="OEW5" s="372"/>
      <c r="OEX5" s="372"/>
      <c r="OEY5" s="372"/>
      <c r="OEZ5" s="372"/>
      <c r="OFA5" s="372"/>
      <c r="OFB5" s="372"/>
      <c r="OFC5" s="372"/>
      <c r="OFD5" s="372"/>
      <c r="OFE5" s="372"/>
      <c r="OFF5" s="372"/>
      <c r="OFG5" s="372"/>
      <c r="OFH5" s="372"/>
      <c r="OFI5" s="372"/>
      <c r="OFJ5" s="372"/>
      <c r="OFK5" s="372"/>
      <c r="OFL5" s="372"/>
      <c r="OFM5" s="372"/>
      <c r="OFN5" s="372"/>
      <c r="OFO5" s="372"/>
      <c r="OFP5" s="372"/>
      <c r="OFQ5" s="372"/>
      <c r="OFR5" s="372"/>
      <c r="OFS5" s="372"/>
      <c r="OFT5" s="372"/>
      <c r="OFU5" s="372"/>
      <c r="OFV5" s="372"/>
      <c r="OFW5" s="372"/>
      <c r="OFX5" s="372"/>
      <c r="OFY5" s="372"/>
      <c r="OFZ5" s="372"/>
      <c r="OGA5" s="372"/>
      <c r="OGB5" s="372"/>
      <c r="OGC5" s="372"/>
      <c r="OGD5" s="372"/>
      <c r="OGE5" s="372"/>
      <c r="OGF5" s="372"/>
      <c r="OGG5" s="372"/>
      <c r="OGH5" s="372"/>
      <c r="OGI5" s="372"/>
      <c r="OGJ5" s="372"/>
      <c r="OGK5" s="372"/>
      <c r="OGL5" s="372"/>
      <c r="OGM5" s="372"/>
      <c r="OGN5" s="372"/>
      <c r="OGO5" s="372"/>
      <c r="OGP5" s="372"/>
      <c r="OGQ5" s="372"/>
      <c r="OGR5" s="372"/>
      <c r="OGS5" s="372"/>
      <c r="OGT5" s="372"/>
      <c r="OGU5" s="372"/>
      <c r="OGV5" s="372"/>
      <c r="OGW5" s="372"/>
      <c r="OGX5" s="372"/>
      <c r="OGY5" s="372"/>
      <c r="OGZ5" s="372"/>
      <c r="OHA5" s="372"/>
      <c r="OHB5" s="372"/>
      <c r="OHC5" s="372"/>
      <c r="OHD5" s="372"/>
      <c r="OHE5" s="372"/>
      <c r="OHF5" s="372"/>
      <c r="OHG5" s="372"/>
      <c r="OHH5" s="372"/>
      <c r="OHI5" s="372"/>
      <c r="OHJ5" s="372"/>
      <c r="OHK5" s="372"/>
      <c r="OHL5" s="372"/>
      <c r="OHM5" s="372"/>
      <c r="OHN5" s="372"/>
      <c r="OHO5" s="372"/>
      <c r="OHP5" s="372"/>
      <c r="OHQ5" s="372"/>
      <c r="OHR5" s="372"/>
      <c r="OHS5" s="372"/>
      <c r="OHT5" s="372"/>
      <c r="OHU5" s="372"/>
      <c r="OHV5" s="372"/>
      <c r="OHW5" s="372"/>
      <c r="OHX5" s="372"/>
      <c r="OHY5" s="372"/>
      <c r="OHZ5" s="372"/>
      <c r="OIA5" s="372"/>
      <c r="OIB5" s="372"/>
      <c r="OIC5" s="372"/>
      <c r="OID5" s="372"/>
      <c r="OIE5" s="372"/>
      <c r="OIF5" s="372"/>
      <c r="OIG5" s="372"/>
      <c r="OIH5" s="372"/>
      <c r="OII5" s="372"/>
      <c r="OIJ5" s="372"/>
      <c r="OIK5" s="372"/>
      <c r="OIL5" s="372"/>
      <c r="OIM5" s="372"/>
      <c r="OIN5" s="372"/>
      <c r="OIO5" s="372"/>
      <c r="OIP5" s="372"/>
      <c r="OIQ5" s="372"/>
      <c r="OIR5" s="372"/>
      <c r="OIS5" s="372"/>
      <c r="OIT5" s="372"/>
      <c r="OIU5" s="372"/>
      <c r="OIV5" s="372"/>
      <c r="OIW5" s="372"/>
      <c r="OIX5" s="372"/>
      <c r="OIY5" s="372"/>
      <c r="OIZ5" s="372"/>
      <c r="OJA5" s="372"/>
      <c r="OJB5" s="372"/>
      <c r="OJC5" s="372"/>
      <c r="OJD5" s="372"/>
      <c r="OJE5" s="372"/>
      <c r="OJF5" s="372"/>
      <c r="OJG5" s="372"/>
      <c r="OJH5" s="372"/>
      <c r="OJI5" s="372"/>
      <c r="OJJ5" s="372"/>
      <c r="OJK5" s="372"/>
      <c r="OJL5" s="372"/>
      <c r="OJM5" s="372"/>
      <c r="OJN5" s="372"/>
      <c r="OJO5" s="372"/>
      <c r="OJP5" s="372"/>
      <c r="OJQ5" s="372"/>
      <c r="OJR5" s="372"/>
      <c r="OJS5" s="372"/>
      <c r="OJT5" s="372"/>
      <c r="OJU5" s="372"/>
      <c r="OJV5" s="372"/>
      <c r="OJW5" s="372"/>
      <c r="OJX5" s="372"/>
      <c r="OJY5" s="372"/>
      <c r="OJZ5" s="372"/>
      <c r="OKA5" s="372"/>
      <c r="OKB5" s="372"/>
      <c r="OKC5" s="372"/>
      <c r="OKD5" s="372"/>
      <c r="OKE5" s="372"/>
      <c r="OKF5" s="372"/>
      <c r="OKG5" s="372"/>
      <c r="OKH5" s="372"/>
      <c r="OKI5" s="372"/>
      <c r="OKJ5" s="372"/>
      <c r="OKK5" s="372"/>
      <c r="OKL5" s="372"/>
      <c r="OKM5" s="372"/>
      <c r="OKN5" s="372"/>
      <c r="OKO5" s="372"/>
      <c r="OKP5" s="372"/>
      <c r="OKQ5" s="372"/>
      <c r="OKR5" s="372"/>
      <c r="OKS5" s="372"/>
      <c r="OKT5" s="372"/>
      <c r="OKU5" s="372"/>
      <c r="OKV5" s="372"/>
      <c r="OKW5" s="372"/>
      <c r="OKX5" s="372"/>
      <c r="OKY5" s="372"/>
      <c r="OKZ5" s="372"/>
      <c r="OLA5" s="372"/>
      <c r="OLB5" s="372"/>
      <c r="OLC5" s="372"/>
      <c r="OLD5" s="372"/>
      <c r="OLE5" s="372"/>
      <c r="OLF5" s="372"/>
      <c r="OLG5" s="372"/>
      <c r="OLH5" s="372"/>
      <c r="OLI5" s="372"/>
      <c r="OLJ5" s="372"/>
      <c r="OLK5" s="372"/>
      <c r="OLL5" s="372"/>
      <c r="OLM5" s="372"/>
      <c r="OLN5" s="372"/>
      <c r="OLO5" s="372"/>
      <c r="OLP5" s="372"/>
      <c r="OLQ5" s="372"/>
      <c r="OLR5" s="372"/>
      <c r="OLS5" s="372"/>
      <c r="OLT5" s="372"/>
      <c r="OLU5" s="372"/>
      <c r="OLV5" s="372"/>
      <c r="OLW5" s="372"/>
      <c r="OLX5" s="372"/>
      <c r="OLY5" s="372"/>
      <c r="OLZ5" s="372"/>
      <c r="OMA5" s="372"/>
      <c r="OMB5" s="372"/>
      <c r="OMC5" s="372"/>
      <c r="OMD5" s="372"/>
      <c r="OME5" s="372"/>
      <c r="OMF5" s="372"/>
      <c r="OMG5" s="372"/>
      <c r="OMH5" s="372"/>
      <c r="OMI5" s="372"/>
      <c r="OMJ5" s="372"/>
      <c r="OMK5" s="372"/>
      <c r="OML5" s="372"/>
      <c r="OMM5" s="372"/>
      <c r="OMN5" s="372"/>
      <c r="OMO5" s="372"/>
      <c r="OMP5" s="372"/>
      <c r="OMQ5" s="372"/>
      <c r="OMR5" s="372"/>
      <c r="OMS5" s="372"/>
      <c r="OMT5" s="372"/>
      <c r="OMU5" s="372"/>
      <c r="OMV5" s="372"/>
      <c r="OMW5" s="372"/>
      <c r="OMX5" s="372"/>
      <c r="OMY5" s="372"/>
      <c r="OMZ5" s="372"/>
      <c r="ONA5" s="372"/>
      <c r="ONB5" s="372"/>
      <c r="ONC5" s="372"/>
      <c r="OND5" s="372"/>
      <c r="ONE5" s="372"/>
      <c r="ONF5" s="372"/>
      <c r="ONG5" s="372"/>
      <c r="ONH5" s="372"/>
      <c r="ONI5" s="372"/>
      <c r="ONJ5" s="372"/>
      <c r="ONK5" s="372"/>
      <c r="ONL5" s="372"/>
      <c r="ONM5" s="372"/>
      <c r="ONN5" s="372"/>
      <c r="ONO5" s="372"/>
      <c r="ONP5" s="372"/>
      <c r="ONQ5" s="372"/>
      <c r="ONR5" s="372"/>
      <c r="ONS5" s="372"/>
      <c r="ONT5" s="372"/>
      <c r="ONU5" s="372"/>
      <c r="ONV5" s="372"/>
      <c r="ONW5" s="372"/>
      <c r="ONX5" s="372"/>
      <c r="ONY5" s="372"/>
      <c r="ONZ5" s="372"/>
      <c r="OOA5" s="372"/>
      <c r="OOB5" s="372"/>
      <c r="OOC5" s="372"/>
      <c r="OOD5" s="372"/>
      <c r="OOE5" s="372"/>
      <c r="OOF5" s="372"/>
      <c r="OOG5" s="372"/>
      <c r="OOH5" s="372"/>
      <c r="OOI5" s="372"/>
      <c r="OOJ5" s="372"/>
      <c r="OOK5" s="372"/>
      <c r="OOL5" s="372"/>
      <c r="OOM5" s="372"/>
      <c r="OON5" s="372"/>
      <c r="OOO5" s="372"/>
      <c r="OOP5" s="372"/>
      <c r="OOQ5" s="372"/>
      <c r="OOR5" s="372"/>
      <c r="OOS5" s="372"/>
      <c r="OOT5" s="372"/>
      <c r="OOU5" s="372"/>
      <c r="OOV5" s="372"/>
      <c r="OOW5" s="372"/>
      <c r="OOX5" s="372"/>
      <c r="OOY5" s="372"/>
      <c r="OOZ5" s="372"/>
      <c r="OPA5" s="372"/>
      <c r="OPB5" s="372"/>
      <c r="OPC5" s="372"/>
      <c r="OPD5" s="372"/>
      <c r="OPE5" s="372"/>
      <c r="OPF5" s="372"/>
      <c r="OPG5" s="372"/>
      <c r="OPH5" s="372"/>
      <c r="OPI5" s="372"/>
      <c r="OPJ5" s="372"/>
      <c r="OPK5" s="372"/>
      <c r="OPL5" s="372"/>
      <c r="OPM5" s="372"/>
      <c r="OPN5" s="372"/>
      <c r="OPO5" s="372"/>
      <c r="OPP5" s="372"/>
      <c r="OPQ5" s="372"/>
      <c r="OPR5" s="372"/>
      <c r="OPS5" s="372"/>
      <c r="OPT5" s="372"/>
      <c r="OPU5" s="372"/>
      <c r="OPV5" s="372"/>
      <c r="OPW5" s="372"/>
      <c r="OPX5" s="372"/>
      <c r="OPY5" s="372"/>
      <c r="OPZ5" s="372"/>
      <c r="OQA5" s="372"/>
      <c r="OQB5" s="372"/>
      <c r="OQC5" s="372"/>
      <c r="OQD5" s="372"/>
      <c r="OQE5" s="372"/>
      <c r="OQF5" s="372"/>
      <c r="OQG5" s="372"/>
      <c r="OQH5" s="372"/>
      <c r="OQI5" s="372"/>
      <c r="OQJ5" s="372"/>
      <c r="OQK5" s="372"/>
      <c r="OQL5" s="372"/>
      <c r="OQM5" s="372"/>
      <c r="OQN5" s="372"/>
      <c r="OQO5" s="372"/>
      <c r="OQP5" s="372"/>
      <c r="OQQ5" s="372"/>
      <c r="OQR5" s="372"/>
      <c r="OQS5" s="372"/>
      <c r="OQT5" s="372"/>
      <c r="OQU5" s="372"/>
      <c r="OQV5" s="372"/>
      <c r="OQW5" s="372"/>
      <c r="OQX5" s="372"/>
      <c r="OQY5" s="372"/>
      <c r="OQZ5" s="372"/>
      <c r="ORA5" s="372"/>
      <c r="ORB5" s="372"/>
      <c r="ORC5" s="372"/>
      <c r="ORD5" s="372"/>
      <c r="ORE5" s="372"/>
      <c r="ORF5" s="372"/>
      <c r="ORG5" s="372"/>
      <c r="ORH5" s="372"/>
      <c r="ORI5" s="372"/>
      <c r="ORJ5" s="372"/>
      <c r="ORK5" s="372"/>
      <c r="ORL5" s="372"/>
      <c r="ORM5" s="372"/>
      <c r="ORN5" s="372"/>
      <c r="ORO5" s="372"/>
      <c r="ORP5" s="372"/>
      <c r="ORQ5" s="372"/>
      <c r="ORR5" s="372"/>
      <c r="ORS5" s="372"/>
      <c r="ORT5" s="372"/>
      <c r="ORU5" s="372"/>
      <c r="ORV5" s="372"/>
      <c r="ORW5" s="372"/>
      <c r="ORX5" s="372"/>
      <c r="ORY5" s="372"/>
      <c r="ORZ5" s="372"/>
      <c r="OSA5" s="372"/>
      <c r="OSB5" s="372"/>
      <c r="OSC5" s="372"/>
      <c r="OSD5" s="372"/>
      <c r="OSE5" s="372"/>
      <c r="OSF5" s="372"/>
      <c r="OSG5" s="372"/>
      <c r="OSH5" s="372"/>
      <c r="OSI5" s="372"/>
      <c r="OSJ5" s="372"/>
      <c r="OSK5" s="372"/>
      <c r="OSL5" s="372"/>
      <c r="OSM5" s="372"/>
      <c r="OSN5" s="372"/>
      <c r="OSO5" s="372"/>
      <c r="OSP5" s="372"/>
      <c r="OSQ5" s="372"/>
      <c r="OSR5" s="372"/>
      <c r="OSS5" s="372"/>
      <c r="OST5" s="372"/>
      <c r="OSU5" s="372"/>
      <c r="OSV5" s="372"/>
      <c r="OSW5" s="372"/>
      <c r="OSX5" s="372"/>
      <c r="OSY5" s="372"/>
      <c r="OSZ5" s="372"/>
      <c r="OTA5" s="372"/>
      <c r="OTB5" s="372"/>
      <c r="OTC5" s="372"/>
      <c r="OTD5" s="372"/>
      <c r="OTE5" s="372"/>
      <c r="OTF5" s="372"/>
      <c r="OTG5" s="372"/>
      <c r="OTH5" s="372"/>
      <c r="OTI5" s="372"/>
      <c r="OTJ5" s="372"/>
      <c r="OTK5" s="372"/>
      <c r="OTL5" s="372"/>
      <c r="OTM5" s="372"/>
      <c r="OTN5" s="372"/>
      <c r="OTO5" s="372"/>
      <c r="OTP5" s="372"/>
      <c r="OTQ5" s="372"/>
      <c r="OTR5" s="372"/>
      <c r="OTS5" s="372"/>
      <c r="OTT5" s="372"/>
      <c r="OTU5" s="372"/>
      <c r="OTV5" s="372"/>
      <c r="OTW5" s="372"/>
      <c r="OTX5" s="372"/>
      <c r="OTY5" s="372"/>
      <c r="OTZ5" s="372"/>
      <c r="OUA5" s="372"/>
      <c r="OUB5" s="372"/>
      <c r="OUC5" s="372"/>
      <c r="OUD5" s="372"/>
      <c r="OUE5" s="372"/>
      <c r="OUF5" s="372"/>
      <c r="OUG5" s="372"/>
      <c r="OUH5" s="372"/>
      <c r="OUI5" s="372"/>
      <c r="OUJ5" s="372"/>
      <c r="OUK5" s="372"/>
      <c r="OUL5" s="372"/>
      <c r="OUM5" s="372"/>
      <c r="OUN5" s="372"/>
      <c r="OUO5" s="372"/>
      <c r="OUP5" s="372"/>
      <c r="OUQ5" s="372"/>
      <c r="OUR5" s="372"/>
      <c r="OUS5" s="372"/>
      <c r="OUT5" s="372"/>
      <c r="OUU5" s="372"/>
      <c r="OUV5" s="372"/>
      <c r="OUW5" s="372"/>
      <c r="OUX5" s="372"/>
      <c r="OUY5" s="372"/>
      <c r="OUZ5" s="372"/>
      <c r="OVA5" s="372"/>
      <c r="OVB5" s="372"/>
      <c r="OVC5" s="372"/>
      <c r="OVD5" s="372"/>
      <c r="OVE5" s="372"/>
      <c r="OVF5" s="372"/>
      <c r="OVG5" s="372"/>
      <c r="OVH5" s="372"/>
      <c r="OVI5" s="372"/>
      <c r="OVJ5" s="372"/>
      <c r="OVK5" s="372"/>
      <c r="OVL5" s="372"/>
      <c r="OVM5" s="372"/>
      <c r="OVN5" s="372"/>
      <c r="OVO5" s="372"/>
      <c r="OVP5" s="372"/>
      <c r="OVQ5" s="372"/>
      <c r="OVR5" s="372"/>
      <c r="OVS5" s="372"/>
      <c r="OVT5" s="372"/>
      <c r="OVU5" s="372"/>
      <c r="OVV5" s="372"/>
      <c r="OVW5" s="372"/>
      <c r="OVX5" s="372"/>
      <c r="OVY5" s="372"/>
      <c r="OVZ5" s="372"/>
      <c r="OWA5" s="372"/>
      <c r="OWB5" s="372"/>
      <c r="OWC5" s="372"/>
      <c r="OWD5" s="372"/>
      <c r="OWE5" s="372"/>
      <c r="OWF5" s="372"/>
      <c r="OWG5" s="372"/>
      <c r="OWH5" s="372"/>
      <c r="OWI5" s="372"/>
      <c r="OWJ5" s="372"/>
      <c r="OWK5" s="372"/>
      <c r="OWL5" s="372"/>
      <c r="OWM5" s="372"/>
      <c r="OWN5" s="372"/>
      <c r="OWO5" s="372"/>
      <c r="OWP5" s="372"/>
      <c r="OWQ5" s="372"/>
      <c r="OWR5" s="372"/>
      <c r="OWS5" s="372"/>
      <c r="OWT5" s="372"/>
      <c r="OWU5" s="372"/>
      <c r="OWV5" s="372"/>
      <c r="OWW5" s="372"/>
      <c r="OWX5" s="372"/>
      <c r="OWY5" s="372"/>
      <c r="OWZ5" s="372"/>
      <c r="OXA5" s="372"/>
      <c r="OXB5" s="372"/>
      <c r="OXC5" s="372"/>
      <c r="OXD5" s="372"/>
      <c r="OXE5" s="372"/>
      <c r="OXF5" s="372"/>
      <c r="OXG5" s="372"/>
      <c r="OXH5" s="372"/>
      <c r="OXI5" s="372"/>
      <c r="OXJ5" s="372"/>
      <c r="OXK5" s="372"/>
      <c r="OXL5" s="372"/>
      <c r="OXM5" s="372"/>
      <c r="OXN5" s="372"/>
      <c r="OXO5" s="372"/>
      <c r="OXP5" s="372"/>
      <c r="OXQ5" s="372"/>
      <c r="OXR5" s="372"/>
      <c r="OXS5" s="372"/>
      <c r="OXT5" s="372"/>
      <c r="OXU5" s="372"/>
      <c r="OXV5" s="372"/>
      <c r="OXW5" s="372"/>
      <c r="OXX5" s="372"/>
      <c r="OXY5" s="372"/>
      <c r="OXZ5" s="372"/>
      <c r="OYA5" s="372"/>
      <c r="OYB5" s="372"/>
      <c r="OYC5" s="372"/>
      <c r="OYD5" s="372"/>
      <c r="OYE5" s="372"/>
      <c r="OYF5" s="372"/>
      <c r="OYG5" s="372"/>
      <c r="OYH5" s="372"/>
      <c r="OYI5" s="372"/>
      <c r="OYJ5" s="372"/>
      <c r="OYK5" s="372"/>
      <c r="OYL5" s="372"/>
      <c r="OYM5" s="372"/>
      <c r="OYN5" s="372"/>
      <c r="OYO5" s="372"/>
      <c r="OYP5" s="372"/>
      <c r="OYQ5" s="372"/>
      <c r="OYR5" s="372"/>
      <c r="OYS5" s="372"/>
      <c r="OYT5" s="372"/>
      <c r="OYU5" s="372"/>
      <c r="OYV5" s="372"/>
      <c r="OYW5" s="372"/>
      <c r="OYX5" s="372"/>
      <c r="OYY5" s="372"/>
      <c r="OYZ5" s="372"/>
      <c r="OZA5" s="372"/>
      <c r="OZB5" s="372"/>
      <c r="OZC5" s="372"/>
      <c r="OZD5" s="372"/>
      <c r="OZE5" s="372"/>
      <c r="OZF5" s="372"/>
      <c r="OZG5" s="372"/>
      <c r="OZH5" s="372"/>
      <c r="OZI5" s="372"/>
      <c r="OZJ5" s="372"/>
      <c r="OZK5" s="372"/>
      <c r="OZL5" s="372"/>
      <c r="OZM5" s="372"/>
      <c r="OZN5" s="372"/>
      <c r="OZO5" s="372"/>
      <c r="OZP5" s="372"/>
      <c r="OZQ5" s="372"/>
      <c r="OZR5" s="372"/>
      <c r="OZS5" s="372"/>
      <c r="OZT5" s="372"/>
      <c r="OZU5" s="372"/>
      <c r="OZV5" s="372"/>
      <c r="OZW5" s="372"/>
      <c r="OZX5" s="372"/>
      <c r="OZY5" s="372"/>
      <c r="OZZ5" s="372"/>
      <c r="PAA5" s="372"/>
      <c r="PAB5" s="372"/>
      <c r="PAC5" s="372"/>
      <c r="PAD5" s="372"/>
      <c r="PAE5" s="372"/>
      <c r="PAF5" s="372"/>
      <c r="PAG5" s="372"/>
      <c r="PAH5" s="372"/>
      <c r="PAI5" s="372"/>
      <c r="PAJ5" s="372"/>
      <c r="PAK5" s="372"/>
      <c r="PAL5" s="372"/>
      <c r="PAM5" s="372"/>
      <c r="PAN5" s="372"/>
      <c r="PAO5" s="372"/>
      <c r="PAP5" s="372"/>
      <c r="PAQ5" s="372"/>
      <c r="PAR5" s="372"/>
      <c r="PAS5" s="372"/>
      <c r="PAT5" s="372"/>
      <c r="PAU5" s="372"/>
      <c r="PAV5" s="372"/>
      <c r="PAW5" s="372"/>
      <c r="PAX5" s="372"/>
      <c r="PAY5" s="372"/>
      <c r="PAZ5" s="372"/>
      <c r="PBA5" s="372"/>
      <c r="PBB5" s="372"/>
      <c r="PBC5" s="372"/>
      <c r="PBD5" s="372"/>
      <c r="PBE5" s="372"/>
      <c r="PBF5" s="372"/>
      <c r="PBG5" s="372"/>
      <c r="PBH5" s="372"/>
      <c r="PBI5" s="372"/>
      <c r="PBJ5" s="372"/>
      <c r="PBK5" s="372"/>
      <c r="PBL5" s="372"/>
      <c r="PBM5" s="372"/>
      <c r="PBN5" s="372"/>
      <c r="PBO5" s="372"/>
      <c r="PBP5" s="372"/>
      <c r="PBQ5" s="372"/>
      <c r="PBR5" s="372"/>
      <c r="PBS5" s="372"/>
      <c r="PBT5" s="372"/>
      <c r="PBU5" s="372"/>
      <c r="PBV5" s="372"/>
      <c r="PBW5" s="372"/>
      <c r="PBX5" s="372"/>
      <c r="PBY5" s="372"/>
      <c r="PBZ5" s="372"/>
      <c r="PCA5" s="372"/>
      <c r="PCB5" s="372"/>
      <c r="PCC5" s="372"/>
      <c r="PCD5" s="372"/>
      <c r="PCE5" s="372"/>
      <c r="PCF5" s="372"/>
      <c r="PCG5" s="372"/>
      <c r="PCH5" s="372"/>
      <c r="PCI5" s="372"/>
      <c r="PCJ5" s="372"/>
      <c r="PCK5" s="372"/>
      <c r="PCL5" s="372"/>
      <c r="PCM5" s="372"/>
      <c r="PCN5" s="372"/>
      <c r="PCO5" s="372"/>
      <c r="PCP5" s="372"/>
      <c r="PCQ5" s="372"/>
      <c r="PCR5" s="372"/>
      <c r="PCS5" s="372"/>
      <c r="PCT5" s="372"/>
      <c r="PCU5" s="372"/>
      <c r="PCV5" s="372"/>
      <c r="PCW5" s="372"/>
      <c r="PCX5" s="372"/>
      <c r="PCY5" s="372"/>
      <c r="PCZ5" s="372"/>
      <c r="PDA5" s="372"/>
      <c r="PDB5" s="372"/>
      <c r="PDC5" s="372"/>
      <c r="PDD5" s="372"/>
      <c r="PDE5" s="372"/>
      <c r="PDF5" s="372"/>
      <c r="PDG5" s="372"/>
      <c r="PDH5" s="372"/>
      <c r="PDI5" s="372"/>
      <c r="PDJ5" s="372"/>
      <c r="PDK5" s="372"/>
      <c r="PDL5" s="372"/>
      <c r="PDM5" s="372"/>
      <c r="PDN5" s="372"/>
      <c r="PDO5" s="372"/>
      <c r="PDP5" s="372"/>
      <c r="PDQ5" s="372"/>
      <c r="PDR5" s="372"/>
      <c r="PDS5" s="372"/>
      <c r="PDT5" s="372"/>
      <c r="PDU5" s="372"/>
      <c r="PDV5" s="372"/>
      <c r="PDW5" s="372"/>
      <c r="PDX5" s="372"/>
      <c r="PDY5" s="372"/>
      <c r="PDZ5" s="372"/>
      <c r="PEA5" s="372"/>
      <c r="PEB5" s="372"/>
      <c r="PEC5" s="372"/>
      <c r="PED5" s="372"/>
      <c r="PEE5" s="372"/>
      <c r="PEF5" s="372"/>
      <c r="PEG5" s="372"/>
      <c r="PEH5" s="372"/>
      <c r="PEI5" s="372"/>
      <c r="PEJ5" s="372"/>
      <c r="PEK5" s="372"/>
      <c r="PEL5" s="372"/>
      <c r="PEM5" s="372"/>
      <c r="PEN5" s="372"/>
      <c r="PEO5" s="372"/>
      <c r="PEP5" s="372"/>
      <c r="PEQ5" s="372"/>
      <c r="PER5" s="372"/>
      <c r="PES5" s="372"/>
      <c r="PET5" s="372"/>
      <c r="PEU5" s="372"/>
      <c r="PEV5" s="372"/>
      <c r="PEW5" s="372"/>
      <c r="PEX5" s="372"/>
      <c r="PEY5" s="372"/>
      <c r="PEZ5" s="372"/>
      <c r="PFA5" s="372"/>
      <c r="PFB5" s="372"/>
      <c r="PFC5" s="372"/>
      <c r="PFD5" s="372"/>
      <c r="PFE5" s="372"/>
      <c r="PFF5" s="372"/>
      <c r="PFG5" s="372"/>
      <c r="PFH5" s="372"/>
      <c r="PFI5" s="372"/>
      <c r="PFJ5" s="372"/>
      <c r="PFK5" s="372"/>
      <c r="PFL5" s="372"/>
      <c r="PFM5" s="372"/>
      <c r="PFN5" s="372"/>
      <c r="PFO5" s="372"/>
      <c r="PFP5" s="372"/>
      <c r="PFQ5" s="372"/>
      <c r="PFR5" s="372"/>
      <c r="PFS5" s="372"/>
      <c r="PFT5" s="372"/>
      <c r="PFU5" s="372"/>
      <c r="PFV5" s="372"/>
      <c r="PFW5" s="372"/>
      <c r="PFX5" s="372"/>
      <c r="PFY5" s="372"/>
      <c r="PFZ5" s="372"/>
      <c r="PGA5" s="372"/>
      <c r="PGB5" s="372"/>
      <c r="PGC5" s="372"/>
      <c r="PGD5" s="372"/>
      <c r="PGE5" s="372"/>
      <c r="PGF5" s="372"/>
      <c r="PGG5" s="372"/>
      <c r="PGH5" s="372"/>
      <c r="PGI5" s="372"/>
      <c r="PGJ5" s="372"/>
      <c r="PGK5" s="372"/>
      <c r="PGL5" s="372"/>
      <c r="PGM5" s="372"/>
      <c r="PGN5" s="372"/>
      <c r="PGO5" s="372"/>
      <c r="PGP5" s="372"/>
      <c r="PGQ5" s="372"/>
      <c r="PGR5" s="372"/>
      <c r="PGS5" s="372"/>
      <c r="PGT5" s="372"/>
      <c r="PGU5" s="372"/>
      <c r="PGV5" s="372"/>
      <c r="PGW5" s="372"/>
      <c r="PGX5" s="372"/>
      <c r="PGY5" s="372"/>
      <c r="PGZ5" s="372"/>
      <c r="PHA5" s="372"/>
      <c r="PHB5" s="372"/>
      <c r="PHC5" s="372"/>
      <c r="PHD5" s="372"/>
      <c r="PHE5" s="372"/>
      <c r="PHF5" s="372"/>
      <c r="PHG5" s="372"/>
      <c r="PHH5" s="372"/>
      <c r="PHI5" s="372"/>
      <c r="PHJ5" s="372"/>
      <c r="PHK5" s="372"/>
      <c r="PHL5" s="372"/>
      <c r="PHM5" s="372"/>
      <c r="PHN5" s="372"/>
      <c r="PHO5" s="372"/>
      <c r="PHP5" s="372"/>
      <c r="PHQ5" s="372"/>
      <c r="PHR5" s="372"/>
      <c r="PHS5" s="372"/>
      <c r="PHT5" s="372"/>
      <c r="PHU5" s="372"/>
      <c r="PHV5" s="372"/>
      <c r="PHW5" s="372"/>
      <c r="PHX5" s="372"/>
      <c r="PHY5" s="372"/>
      <c r="PHZ5" s="372"/>
      <c r="PIA5" s="372"/>
      <c r="PIB5" s="372"/>
      <c r="PIC5" s="372"/>
      <c r="PID5" s="372"/>
      <c r="PIE5" s="372"/>
      <c r="PIF5" s="372"/>
      <c r="PIG5" s="372"/>
      <c r="PIH5" s="372"/>
      <c r="PII5" s="372"/>
      <c r="PIJ5" s="372"/>
      <c r="PIK5" s="372"/>
      <c r="PIL5" s="372"/>
      <c r="PIM5" s="372"/>
      <c r="PIN5" s="372"/>
      <c r="PIO5" s="372"/>
      <c r="PIP5" s="372"/>
      <c r="PIQ5" s="372"/>
      <c r="PIR5" s="372"/>
      <c r="PIS5" s="372"/>
      <c r="PIT5" s="372"/>
      <c r="PIU5" s="372"/>
      <c r="PIV5" s="372"/>
      <c r="PIW5" s="372"/>
      <c r="PIX5" s="372"/>
      <c r="PIY5" s="372"/>
      <c r="PIZ5" s="372"/>
      <c r="PJA5" s="372"/>
      <c r="PJB5" s="372"/>
      <c r="PJC5" s="372"/>
      <c r="PJD5" s="372"/>
      <c r="PJE5" s="372"/>
      <c r="PJF5" s="372"/>
      <c r="PJG5" s="372"/>
      <c r="PJH5" s="372"/>
      <c r="PJI5" s="372"/>
      <c r="PJJ5" s="372"/>
      <c r="PJK5" s="372"/>
      <c r="PJL5" s="372"/>
      <c r="PJM5" s="372"/>
      <c r="PJN5" s="372"/>
      <c r="PJO5" s="372"/>
      <c r="PJP5" s="372"/>
      <c r="PJQ5" s="372"/>
      <c r="PJR5" s="372"/>
      <c r="PJS5" s="372"/>
      <c r="PJT5" s="372"/>
      <c r="PJU5" s="372"/>
      <c r="PJV5" s="372"/>
      <c r="PJW5" s="372"/>
      <c r="PJX5" s="372"/>
      <c r="PJY5" s="372"/>
      <c r="PJZ5" s="372"/>
      <c r="PKA5" s="372"/>
      <c r="PKB5" s="372"/>
      <c r="PKC5" s="372"/>
      <c r="PKD5" s="372"/>
      <c r="PKE5" s="372"/>
      <c r="PKF5" s="372"/>
      <c r="PKG5" s="372"/>
      <c r="PKH5" s="372"/>
      <c r="PKI5" s="372"/>
      <c r="PKJ5" s="372"/>
      <c r="PKK5" s="372"/>
      <c r="PKL5" s="372"/>
      <c r="PKM5" s="372"/>
      <c r="PKN5" s="372"/>
      <c r="PKO5" s="372"/>
      <c r="PKP5" s="372"/>
      <c r="PKQ5" s="372"/>
      <c r="PKR5" s="372"/>
      <c r="PKS5" s="372"/>
      <c r="PKT5" s="372"/>
      <c r="PKU5" s="372"/>
      <c r="PKV5" s="372"/>
      <c r="PKW5" s="372"/>
      <c r="PKX5" s="372"/>
      <c r="PKY5" s="372"/>
      <c r="PKZ5" s="372"/>
      <c r="PLA5" s="372"/>
      <c r="PLB5" s="372"/>
      <c r="PLC5" s="372"/>
      <c r="PLD5" s="372"/>
      <c r="PLE5" s="372"/>
      <c r="PLF5" s="372"/>
      <c r="PLG5" s="372"/>
      <c r="PLH5" s="372"/>
      <c r="PLI5" s="372"/>
      <c r="PLJ5" s="372"/>
      <c r="PLK5" s="372"/>
      <c r="PLL5" s="372"/>
      <c r="PLM5" s="372"/>
      <c r="PLN5" s="372"/>
      <c r="PLO5" s="372"/>
      <c r="PLP5" s="372"/>
      <c r="PLQ5" s="372"/>
      <c r="PLR5" s="372"/>
      <c r="PLS5" s="372"/>
      <c r="PLT5" s="372"/>
      <c r="PLU5" s="372"/>
      <c r="PLV5" s="372"/>
      <c r="PLW5" s="372"/>
      <c r="PLX5" s="372"/>
      <c r="PLY5" s="372"/>
      <c r="PLZ5" s="372"/>
      <c r="PMA5" s="372"/>
      <c r="PMB5" s="372"/>
      <c r="PMC5" s="372"/>
      <c r="PMD5" s="372"/>
      <c r="PME5" s="372"/>
      <c r="PMF5" s="372"/>
      <c r="PMG5" s="372"/>
      <c r="PMH5" s="372"/>
      <c r="PMI5" s="372"/>
      <c r="PMJ5" s="372"/>
      <c r="PMK5" s="372"/>
      <c r="PML5" s="372"/>
      <c r="PMM5" s="372"/>
      <c r="PMN5" s="372"/>
      <c r="PMO5" s="372"/>
      <c r="PMP5" s="372"/>
      <c r="PMQ5" s="372"/>
      <c r="PMR5" s="372"/>
      <c r="PMS5" s="372"/>
      <c r="PMT5" s="372"/>
      <c r="PMU5" s="372"/>
      <c r="PMV5" s="372"/>
      <c r="PMW5" s="372"/>
      <c r="PMX5" s="372"/>
      <c r="PMY5" s="372"/>
      <c r="PMZ5" s="372"/>
      <c r="PNA5" s="372"/>
      <c r="PNB5" s="372"/>
      <c r="PNC5" s="372"/>
      <c r="PND5" s="372"/>
      <c r="PNE5" s="372"/>
      <c r="PNF5" s="372"/>
      <c r="PNG5" s="372"/>
      <c r="PNH5" s="372"/>
      <c r="PNI5" s="372"/>
      <c r="PNJ5" s="372"/>
      <c r="PNK5" s="372"/>
      <c r="PNL5" s="372"/>
      <c r="PNM5" s="372"/>
      <c r="PNN5" s="372"/>
      <c r="PNO5" s="372"/>
      <c r="PNP5" s="372"/>
      <c r="PNQ5" s="372"/>
      <c r="PNR5" s="372"/>
      <c r="PNS5" s="372"/>
      <c r="PNT5" s="372"/>
      <c r="PNU5" s="372"/>
      <c r="PNV5" s="372"/>
      <c r="PNW5" s="372"/>
      <c r="PNX5" s="372"/>
      <c r="PNY5" s="372"/>
      <c r="PNZ5" s="372"/>
      <c r="POA5" s="372"/>
      <c r="POB5" s="372"/>
      <c r="POC5" s="372"/>
      <c r="POD5" s="372"/>
      <c r="POE5" s="372"/>
      <c r="POF5" s="372"/>
      <c r="POG5" s="372"/>
      <c r="POH5" s="372"/>
      <c r="POI5" s="372"/>
      <c r="POJ5" s="372"/>
      <c r="POK5" s="372"/>
      <c r="POL5" s="372"/>
      <c r="POM5" s="372"/>
      <c r="PON5" s="372"/>
      <c r="POO5" s="372"/>
      <c r="POP5" s="372"/>
      <c r="POQ5" s="372"/>
      <c r="POR5" s="372"/>
      <c r="POS5" s="372"/>
      <c r="POT5" s="372"/>
      <c r="POU5" s="372"/>
      <c r="POV5" s="372"/>
      <c r="POW5" s="372"/>
      <c r="POX5" s="372"/>
      <c r="POY5" s="372"/>
      <c r="POZ5" s="372"/>
      <c r="PPA5" s="372"/>
      <c r="PPB5" s="372"/>
      <c r="PPC5" s="372"/>
      <c r="PPD5" s="372"/>
      <c r="PPE5" s="372"/>
      <c r="PPF5" s="372"/>
      <c r="PPG5" s="372"/>
      <c r="PPH5" s="372"/>
      <c r="PPI5" s="372"/>
      <c r="PPJ5" s="372"/>
      <c r="PPK5" s="372"/>
      <c r="PPL5" s="372"/>
      <c r="PPM5" s="372"/>
      <c r="PPN5" s="372"/>
      <c r="PPO5" s="372"/>
      <c r="PPP5" s="372"/>
      <c r="PPQ5" s="372"/>
      <c r="PPR5" s="372"/>
      <c r="PPS5" s="372"/>
      <c r="PPT5" s="372"/>
      <c r="PPU5" s="372"/>
      <c r="PPV5" s="372"/>
      <c r="PPW5" s="372"/>
      <c r="PPX5" s="372"/>
      <c r="PPY5" s="372"/>
      <c r="PPZ5" s="372"/>
      <c r="PQA5" s="372"/>
      <c r="PQB5" s="372"/>
      <c r="PQC5" s="372"/>
      <c r="PQD5" s="372"/>
      <c r="PQE5" s="372"/>
      <c r="PQF5" s="372"/>
      <c r="PQG5" s="372"/>
      <c r="PQH5" s="372"/>
      <c r="PQI5" s="372"/>
      <c r="PQJ5" s="372"/>
      <c r="PQK5" s="372"/>
      <c r="PQL5" s="372"/>
      <c r="PQM5" s="372"/>
      <c r="PQN5" s="372"/>
      <c r="PQO5" s="372"/>
      <c r="PQP5" s="372"/>
      <c r="PQQ5" s="372"/>
      <c r="PQR5" s="372"/>
      <c r="PQS5" s="372"/>
      <c r="PQT5" s="372"/>
      <c r="PQU5" s="372"/>
      <c r="PQV5" s="372"/>
      <c r="PQW5" s="372"/>
      <c r="PQX5" s="372"/>
      <c r="PQY5" s="372"/>
      <c r="PQZ5" s="372"/>
      <c r="PRA5" s="372"/>
      <c r="PRB5" s="372"/>
      <c r="PRC5" s="372"/>
      <c r="PRD5" s="372"/>
      <c r="PRE5" s="372"/>
      <c r="PRF5" s="372"/>
      <c r="PRG5" s="372"/>
      <c r="PRH5" s="372"/>
      <c r="PRI5" s="372"/>
      <c r="PRJ5" s="372"/>
      <c r="PRK5" s="372"/>
      <c r="PRL5" s="372"/>
      <c r="PRM5" s="372"/>
      <c r="PRN5" s="372"/>
      <c r="PRO5" s="372"/>
      <c r="PRP5" s="372"/>
      <c r="PRQ5" s="372"/>
      <c r="PRR5" s="372"/>
      <c r="PRS5" s="372"/>
      <c r="PRT5" s="372"/>
      <c r="PRU5" s="372"/>
      <c r="PRV5" s="372"/>
      <c r="PRW5" s="372"/>
      <c r="PRX5" s="372"/>
      <c r="PRY5" s="372"/>
      <c r="PRZ5" s="372"/>
      <c r="PSA5" s="372"/>
      <c r="PSB5" s="372"/>
      <c r="PSC5" s="372"/>
      <c r="PSD5" s="372"/>
      <c r="PSE5" s="372"/>
      <c r="PSF5" s="372"/>
      <c r="PSG5" s="372"/>
      <c r="PSH5" s="372"/>
      <c r="PSI5" s="372"/>
      <c r="PSJ5" s="372"/>
      <c r="PSK5" s="372"/>
      <c r="PSL5" s="372"/>
      <c r="PSM5" s="372"/>
      <c r="PSN5" s="372"/>
      <c r="PSO5" s="372"/>
      <c r="PSP5" s="372"/>
      <c r="PSQ5" s="372"/>
      <c r="PSR5" s="372"/>
      <c r="PSS5" s="372"/>
      <c r="PST5" s="372"/>
      <c r="PSU5" s="372"/>
      <c r="PSV5" s="372"/>
      <c r="PSW5" s="372"/>
      <c r="PSX5" s="372"/>
      <c r="PSY5" s="372"/>
      <c r="PSZ5" s="372"/>
      <c r="PTA5" s="372"/>
      <c r="PTB5" s="372"/>
      <c r="PTC5" s="372"/>
      <c r="PTD5" s="372"/>
      <c r="PTE5" s="372"/>
      <c r="PTF5" s="372"/>
      <c r="PTG5" s="372"/>
      <c r="PTH5" s="372"/>
      <c r="PTI5" s="372"/>
      <c r="PTJ5" s="372"/>
      <c r="PTK5" s="372"/>
      <c r="PTL5" s="372"/>
      <c r="PTM5" s="372"/>
      <c r="PTN5" s="372"/>
      <c r="PTO5" s="372"/>
      <c r="PTP5" s="372"/>
      <c r="PTQ5" s="372"/>
      <c r="PTR5" s="372"/>
      <c r="PTS5" s="372"/>
      <c r="PTT5" s="372"/>
      <c r="PTU5" s="372"/>
      <c r="PTV5" s="372"/>
      <c r="PTW5" s="372"/>
      <c r="PTX5" s="372"/>
      <c r="PTY5" s="372"/>
      <c r="PTZ5" s="372"/>
      <c r="PUA5" s="372"/>
      <c r="PUB5" s="372"/>
      <c r="PUC5" s="372"/>
      <c r="PUD5" s="372"/>
      <c r="PUE5" s="372"/>
      <c r="PUF5" s="372"/>
      <c r="PUG5" s="372"/>
      <c r="PUH5" s="372"/>
      <c r="PUI5" s="372"/>
      <c r="PUJ5" s="372"/>
      <c r="PUK5" s="372"/>
      <c r="PUL5" s="372"/>
      <c r="PUM5" s="372"/>
      <c r="PUN5" s="372"/>
      <c r="PUO5" s="372"/>
      <c r="PUP5" s="372"/>
      <c r="PUQ5" s="372"/>
      <c r="PUR5" s="372"/>
      <c r="PUS5" s="372"/>
      <c r="PUT5" s="372"/>
      <c r="PUU5" s="372"/>
      <c r="PUV5" s="372"/>
      <c r="PUW5" s="372"/>
      <c r="PUX5" s="372"/>
      <c r="PUY5" s="372"/>
      <c r="PUZ5" s="372"/>
      <c r="PVA5" s="372"/>
      <c r="PVB5" s="372"/>
      <c r="PVC5" s="372"/>
      <c r="PVD5" s="372"/>
      <c r="PVE5" s="372"/>
      <c r="PVF5" s="372"/>
      <c r="PVG5" s="372"/>
      <c r="PVH5" s="372"/>
      <c r="PVI5" s="372"/>
      <c r="PVJ5" s="372"/>
      <c r="PVK5" s="372"/>
      <c r="PVL5" s="372"/>
      <c r="PVM5" s="372"/>
      <c r="PVN5" s="372"/>
      <c r="PVO5" s="372"/>
      <c r="PVP5" s="372"/>
      <c r="PVQ5" s="372"/>
      <c r="PVR5" s="372"/>
      <c r="PVS5" s="372"/>
      <c r="PVT5" s="372"/>
      <c r="PVU5" s="372"/>
      <c r="PVV5" s="372"/>
      <c r="PVW5" s="372"/>
      <c r="PVX5" s="372"/>
      <c r="PVY5" s="372"/>
      <c r="PVZ5" s="372"/>
      <c r="PWA5" s="372"/>
      <c r="PWB5" s="372"/>
      <c r="PWC5" s="372"/>
      <c r="PWD5" s="372"/>
      <c r="PWE5" s="372"/>
      <c r="PWF5" s="372"/>
      <c r="PWG5" s="372"/>
      <c r="PWH5" s="372"/>
      <c r="PWI5" s="372"/>
      <c r="PWJ5" s="372"/>
      <c r="PWK5" s="372"/>
      <c r="PWL5" s="372"/>
      <c r="PWM5" s="372"/>
      <c r="PWN5" s="372"/>
      <c r="PWO5" s="372"/>
      <c r="PWP5" s="372"/>
      <c r="PWQ5" s="372"/>
      <c r="PWR5" s="372"/>
      <c r="PWS5" s="372"/>
      <c r="PWT5" s="372"/>
      <c r="PWU5" s="372"/>
      <c r="PWV5" s="372"/>
      <c r="PWW5" s="372"/>
      <c r="PWX5" s="372"/>
      <c r="PWY5" s="372"/>
      <c r="PWZ5" s="372"/>
      <c r="PXA5" s="372"/>
      <c r="PXB5" s="372"/>
      <c r="PXC5" s="372"/>
      <c r="PXD5" s="372"/>
      <c r="PXE5" s="372"/>
      <c r="PXF5" s="372"/>
      <c r="PXG5" s="372"/>
      <c r="PXH5" s="372"/>
      <c r="PXI5" s="372"/>
      <c r="PXJ5" s="372"/>
      <c r="PXK5" s="372"/>
      <c r="PXL5" s="372"/>
      <c r="PXM5" s="372"/>
      <c r="PXN5" s="372"/>
      <c r="PXO5" s="372"/>
      <c r="PXP5" s="372"/>
      <c r="PXQ5" s="372"/>
      <c r="PXR5" s="372"/>
      <c r="PXS5" s="372"/>
      <c r="PXT5" s="372"/>
      <c r="PXU5" s="372"/>
      <c r="PXV5" s="372"/>
      <c r="PXW5" s="372"/>
      <c r="PXX5" s="372"/>
      <c r="PXY5" s="372"/>
      <c r="PXZ5" s="372"/>
      <c r="PYA5" s="372"/>
      <c r="PYB5" s="372"/>
      <c r="PYC5" s="372"/>
      <c r="PYD5" s="372"/>
      <c r="PYE5" s="372"/>
      <c r="PYF5" s="372"/>
      <c r="PYG5" s="372"/>
      <c r="PYH5" s="372"/>
      <c r="PYI5" s="372"/>
      <c r="PYJ5" s="372"/>
      <c r="PYK5" s="372"/>
      <c r="PYL5" s="372"/>
      <c r="PYM5" s="372"/>
      <c r="PYN5" s="372"/>
      <c r="PYO5" s="372"/>
      <c r="PYP5" s="372"/>
      <c r="PYQ5" s="372"/>
      <c r="PYR5" s="372"/>
      <c r="PYS5" s="372"/>
      <c r="PYT5" s="372"/>
      <c r="PYU5" s="372"/>
      <c r="PYV5" s="372"/>
      <c r="PYW5" s="372"/>
      <c r="PYX5" s="372"/>
      <c r="PYY5" s="372"/>
      <c r="PYZ5" s="372"/>
      <c r="PZA5" s="372"/>
      <c r="PZB5" s="372"/>
      <c r="PZC5" s="372"/>
      <c r="PZD5" s="372"/>
      <c r="PZE5" s="372"/>
      <c r="PZF5" s="372"/>
      <c r="PZG5" s="372"/>
      <c r="PZH5" s="372"/>
      <c r="PZI5" s="372"/>
      <c r="PZJ5" s="372"/>
      <c r="PZK5" s="372"/>
      <c r="PZL5" s="372"/>
      <c r="PZM5" s="372"/>
      <c r="PZN5" s="372"/>
      <c r="PZO5" s="372"/>
      <c r="PZP5" s="372"/>
      <c r="PZQ5" s="372"/>
      <c r="PZR5" s="372"/>
      <c r="PZS5" s="372"/>
      <c r="PZT5" s="372"/>
      <c r="PZU5" s="372"/>
      <c r="PZV5" s="372"/>
      <c r="PZW5" s="372"/>
      <c r="PZX5" s="372"/>
      <c r="PZY5" s="372"/>
      <c r="PZZ5" s="372"/>
      <c r="QAA5" s="372"/>
      <c r="QAB5" s="372"/>
      <c r="QAC5" s="372"/>
      <c r="QAD5" s="372"/>
      <c r="QAE5" s="372"/>
      <c r="QAF5" s="372"/>
      <c r="QAG5" s="372"/>
      <c r="QAH5" s="372"/>
      <c r="QAI5" s="372"/>
      <c r="QAJ5" s="372"/>
      <c r="QAK5" s="372"/>
      <c r="QAL5" s="372"/>
      <c r="QAM5" s="372"/>
      <c r="QAN5" s="372"/>
      <c r="QAO5" s="372"/>
      <c r="QAP5" s="372"/>
      <c r="QAQ5" s="372"/>
      <c r="QAR5" s="372"/>
      <c r="QAS5" s="372"/>
      <c r="QAT5" s="372"/>
      <c r="QAU5" s="372"/>
      <c r="QAV5" s="372"/>
      <c r="QAW5" s="372"/>
      <c r="QAX5" s="372"/>
      <c r="QAY5" s="372"/>
      <c r="QAZ5" s="372"/>
      <c r="QBA5" s="372"/>
      <c r="QBB5" s="372"/>
      <c r="QBC5" s="372"/>
      <c r="QBD5" s="372"/>
      <c r="QBE5" s="372"/>
      <c r="QBF5" s="372"/>
      <c r="QBG5" s="372"/>
      <c r="QBH5" s="372"/>
      <c r="QBI5" s="372"/>
      <c r="QBJ5" s="372"/>
      <c r="QBK5" s="372"/>
      <c r="QBL5" s="372"/>
      <c r="QBM5" s="372"/>
      <c r="QBN5" s="372"/>
      <c r="QBO5" s="372"/>
      <c r="QBP5" s="372"/>
      <c r="QBQ5" s="372"/>
      <c r="QBR5" s="372"/>
      <c r="QBS5" s="372"/>
      <c r="QBT5" s="372"/>
      <c r="QBU5" s="372"/>
      <c r="QBV5" s="372"/>
      <c r="QBW5" s="372"/>
      <c r="QBX5" s="372"/>
      <c r="QBY5" s="372"/>
      <c r="QBZ5" s="372"/>
      <c r="QCA5" s="372"/>
      <c r="QCB5" s="372"/>
      <c r="QCC5" s="372"/>
      <c r="QCD5" s="372"/>
      <c r="QCE5" s="372"/>
      <c r="QCF5" s="372"/>
      <c r="QCG5" s="372"/>
      <c r="QCH5" s="372"/>
      <c r="QCI5" s="372"/>
      <c r="QCJ5" s="372"/>
      <c r="QCK5" s="372"/>
      <c r="QCL5" s="372"/>
      <c r="QCM5" s="372"/>
      <c r="QCN5" s="372"/>
      <c r="QCO5" s="372"/>
      <c r="QCP5" s="372"/>
      <c r="QCQ5" s="372"/>
      <c r="QCR5" s="372"/>
      <c r="QCS5" s="372"/>
      <c r="QCT5" s="372"/>
      <c r="QCU5" s="372"/>
      <c r="QCV5" s="372"/>
      <c r="QCW5" s="372"/>
      <c r="QCX5" s="372"/>
      <c r="QCY5" s="372"/>
      <c r="QCZ5" s="372"/>
      <c r="QDA5" s="372"/>
      <c r="QDB5" s="372"/>
      <c r="QDC5" s="372"/>
      <c r="QDD5" s="372"/>
      <c r="QDE5" s="372"/>
      <c r="QDF5" s="372"/>
      <c r="QDG5" s="372"/>
      <c r="QDH5" s="372"/>
      <c r="QDI5" s="372"/>
      <c r="QDJ5" s="372"/>
      <c r="QDK5" s="372"/>
      <c r="QDL5" s="372"/>
      <c r="QDM5" s="372"/>
      <c r="QDN5" s="372"/>
      <c r="QDO5" s="372"/>
      <c r="QDP5" s="372"/>
      <c r="QDQ5" s="372"/>
      <c r="QDR5" s="372"/>
      <c r="QDS5" s="372"/>
      <c r="QDT5" s="372"/>
      <c r="QDU5" s="372"/>
      <c r="QDV5" s="372"/>
      <c r="QDW5" s="372"/>
      <c r="QDX5" s="372"/>
      <c r="QDY5" s="372"/>
      <c r="QDZ5" s="372"/>
      <c r="QEA5" s="372"/>
      <c r="QEB5" s="372"/>
      <c r="QEC5" s="372"/>
      <c r="QED5" s="372"/>
      <c r="QEE5" s="372"/>
      <c r="QEF5" s="372"/>
      <c r="QEG5" s="372"/>
      <c r="QEH5" s="372"/>
      <c r="QEI5" s="372"/>
      <c r="QEJ5" s="372"/>
      <c r="QEK5" s="372"/>
      <c r="QEL5" s="372"/>
      <c r="QEM5" s="372"/>
      <c r="QEN5" s="372"/>
      <c r="QEO5" s="372"/>
      <c r="QEP5" s="372"/>
      <c r="QEQ5" s="372"/>
      <c r="QER5" s="372"/>
      <c r="QES5" s="372"/>
      <c r="QET5" s="372"/>
      <c r="QEU5" s="372"/>
      <c r="QEV5" s="372"/>
      <c r="QEW5" s="372"/>
      <c r="QEX5" s="372"/>
      <c r="QEY5" s="372"/>
      <c r="QEZ5" s="372"/>
      <c r="QFA5" s="372"/>
      <c r="QFB5" s="372"/>
      <c r="QFC5" s="372"/>
      <c r="QFD5" s="372"/>
      <c r="QFE5" s="372"/>
      <c r="QFF5" s="372"/>
      <c r="QFG5" s="372"/>
      <c r="QFH5" s="372"/>
      <c r="QFI5" s="372"/>
      <c r="QFJ5" s="372"/>
      <c r="QFK5" s="372"/>
      <c r="QFL5" s="372"/>
      <c r="QFM5" s="372"/>
      <c r="QFN5" s="372"/>
      <c r="QFO5" s="372"/>
      <c r="QFP5" s="372"/>
      <c r="QFQ5" s="372"/>
      <c r="QFR5" s="372"/>
      <c r="QFS5" s="372"/>
      <c r="QFT5" s="372"/>
      <c r="QFU5" s="372"/>
      <c r="QFV5" s="372"/>
      <c r="QFW5" s="372"/>
      <c r="QFX5" s="372"/>
      <c r="QFY5" s="372"/>
      <c r="QFZ5" s="372"/>
      <c r="QGA5" s="372"/>
      <c r="QGB5" s="372"/>
      <c r="QGC5" s="372"/>
      <c r="QGD5" s="372"/>
      <c r="QGE5" s="372"/>
      <c r="QGF5" s="372"/>
      <c r="QGG5" s="372"/>
      <c r="QGH5" s="372"/>
      <c r="QGI5" s="372"/>
      <c r="QGJ5" s="372"/>
      <c r="QGK5" s="372"/>
      <c r="QGL5" s="372"/>
      <c r="QGM5" s="372"/>
      <c r="QGN5" s="372"/>
      <c r="QGO5" s="372"/>
      <c r="QGP5" s="372"/>
      <c r="QGQ5" s="372"/>
      <c r="QGR5" s="372"/>
      <c r="QGS5" s="372"/>
      <c r="QGT5" s="372"/>
      <c r="QGU5" s="372"/>
      <c r="QGV5" s="372"/>
      <c r="QGW5" s="372"/>
      <c r="QGX5" s="372"/>
      <c r="QGY5" s="372"/>
      <c r="QGZ5" s="372"/>
      <c r="QHA5" s="372"/>
      <c r="QHB5" s="372"/>
      <c r="QHC5" s="372"/>
      <c r="QHD5" s="372"/>
      <c r="QHE5" s="372"/>
      <c r="QHF5" s="372"/>
      <c r="QHG5" s="372"/>
      <c r="QHH5" s="372"/>
      <c r="QHI5" s="372"/>
      <c r="QHJ5" s="372"/>
      <c r="QHK5" s="372"/>
      <c r="QHL5" s="372"/>
      <c r="QHM5" s="372"/>
      <c r="QHN5" s="372"/>
      <c r="QHO5" s="372"/>
      <c r="QHP5" s="372"/>
      <c r="QHQ5" s="372"/>
      <c r="QHR5" s="372"/>
      <c r="QHS5" s="372"/>
      <c r="QHT5" s="372"/>
      <c r="QHU5" s="372"/>
      <c r="QHV5" s="372"/>
      <c r="QHW5" s="372"/>
      <c r="QHX5" s="372"/>
      <c r="QHY5" s="372"/>
      <c r="QHZ5" s="372"/>
      <c r="QIA5" s="372"/>
      <c r="QIB5" s="372"/>
      <c r="QIC5" s="372"/>
      <c r="QID5" s="372"/>
      <c r="QIE5" s="372"/>
      <c r="QIF5" s="372"/>
      <c r="QIG5" s="372"/>
      <c r="QIH5" s="372"/>
      <c r="QII5" s="372"/>
      <c r="QIJ5" s="372"/>
      <c r="QIK5" s="372"/>
      <c r="QIL5" s="372"/>
      <c r="QIM5" s="372"/>
      <c r="QIN5" s="372"/>
      <c r="QIO5" s="372"/>
      <c r="QIP5" s="372"/>
      <c r="QIQ5" s="372"/>
      <c r="QIR5" s="372"/>
      <c r="QIS5" s="372"/>
      <c r="QIT5" s="372"/>
      <c r="QIU5" s="372"/>
      <c r="QIV5" s="372"/>
      <c r="QIW5" s="372"/>
      <c r="QIX5" s="372"/>
      <c r="QIY5" s="372"/>
      <c r="QIZ5" s="372"/>
      <c r="QJA5" s="372"/>
      <c r="QJB5" s="372"/>
      <c r="QJC5" s="372"/>
      <c r="QJD5" s="372"/>
      <c r="QJE5" s="372"/>
      <c r="QJF5" s="372"/>
      <c r="QJG5" s="372"/>
      <c r="QJH5" s="372"/>
      <c r="QJI5" s="372"/>
      <c r="QJJ5" s="372"/>
      <c r="QJK5" s="372"/>
      <c r="QJL5" s="372"/>
      <c r="QJM5" s="372"/>
      <c r="QJN5" s="372"/>
      <c r="QJO5" s="372"/>
      <c r="QJP5" s="372"/>
      <c r="QJQ5" s="372"/>
      <c r="QJR5" s="372"/>
      <c r="QJS5" s="372"/>
      <c r="QJT5" s="372"/>
      <c r="QJU5" s="372"/>
      <c r="QJV5" s="372"/>
      <c r="QJW5" s="372"/>
      <c r="QJX5" s="372"/>
      <c r="QJY5" s="372"/>
      <c r="QJZ5" s="372"/>
      <c r="QKA5" s="372"/>
      <c r="QKB5" s="372"/>
      <c r="QKC5" s="372"/>
      <c r="QKD5" s="372"/>
      <c r="QKE5" s="372"/>
      <c r="QKF5" s="372"/>
      <c r="QKG5" s="372"/>
      <c r="QKH5" s="372"/>
      <c r="QKI5" s="372"/>
      <c r="QKJ5" s="372"/>
      <c r="QKK5" s="372"/>
      <c r="QKL5" s="372"/>
      <c r="QKM5" s="372"/>
      <c r="QKN5" s="372"/>
      <c r="QKO5" s="372"/>
      <c r="QKP5" s="372"/>
      <c r="QKQ5" s="372"/>
      <c r="QKR5" s="372"/>
      <c r="QKS5" s="372"/>
      <c r="QKT5" s="372"/>
      <c r="QKU5" s="372"/>
      <c r="QKV5" s="372"/>
      <c r="QKW5" s="372"/>
      <c r="QKX5" s="372"/>
      <c r="QKY5" s="372"/>
      <c r="QKZ5" s="372"/>
      <c r="QLA5" s="372"/>
      <c r="QLB5" s="372"/>
      <c r="QLC5" s="372"/>
      <c r="QLD5" s="372"/>
      <c r="QLE5" s="372"/>
      <c r="QLF5" s="372"/>
      <c r="QLG5" s="372"/>
      <c r="QLH5" s="372"/>
      <c r="QLI5" s="372"/>
      <c r="QLJ5" s="372"/>
      <c r="QLK5" s="372"/>
      <c r="QLL5" s="372"/>
      <c r="QLM5" s="372"/>
      <c r="QLN5" s="372"/>
      <c r="QLO5" s="372"/>
      <c r="QLP5" s="372"/>
      <c r="QLQ5" s="372"/>
      <c r="QLR5" s="372"/>
      <c r="QLS5" s="372"/>
      <c r="QLT5" s="372"/>
      <c r="QLU5" s="372"/>
      <c r="QLV5" s="372"/>
      <c r="QLW5" s="372"/>
      <c r="QLX5" s="372"/>
      <c r="QLY5" s="372"/>
      <c r="QLZ5" s="372"/>
      <c r="QMA5" s="372"/>
      <c r="QMB5" s="372"/>
      <c r="QMC5" s="372"/>
      <c r="QMD5" s="372"/>
      <c r="QME5" s="372"/>
      <c r="QMF5" s="372"/>
      <c r="QMG5" s="372"/>
      <c r="QMH5" s="372"/>
      <c r="QMI5" s="372"/>
      <c r="QMJ5" s="372"/>
      <c r="QMK5" s="372"/>
      <c r="QML5" s="372"/>
      <c r="QMM5" s="372"/>
      <c r="QMN5" s="372"/>
      <c r="QMO5" s="372"/>
      <c r="QMP5" s="372"/>
      <c r="QMQ5" s="372"/>
      <c r="QMR5" s="372"/>
      <c r="QMS5" s="372"/>
      <c r="QMT5" s="372"/>
      <c r="QMU5" s="372"/>
      <c r="QMV5" s="372"/>
      <c r="QMW5" s="372"/>
      <c r="QMX5" s="372"/>
      <c r="QMY5" s="372"/>
      <c r="QMZ5" s="372"/>
      <c r="QNA5" s="372"/>
      <c r="QNB5" s="372"/>
      <c r="QNC5" s="372"/>
      <c r="QND5" s="372"/>
      <c r="QNE5" s="372"/>
      <c r="QNF5" s="372"/>
      <c r="QNG5" s="372"/>
      <c r="QNH5" s="372"/>
      <c r="QNI5" s="372"/>
      <c r="QNJ5" s="372"/>
      <c r="QNK5" s="372"/>
      <c r="QNL5" s="372"/>
      <c r="QNM5" s="372"/>
      <c r="QNN5" s="372"/>
      <c r="QNO5" s="372"/>
      <c r="QNP5" s="372"/>
      <c r="QNQ5" s="372"/>
      <c r="QNR5" s="372"/>
      <c r="QNS5" s="372"/>
      <c r="QNT5" s="372"/>
      <c r="QNU5" s="372"/>
      <c r="QNV5" s="372"/>
      <c r="QNW5" s="372"/>
      <c r="QNX5" s="372"/>
      <c r="QNY5" s="372"/>
      <c r="QNZ5" s="372"/>
      <c r="QOA5" s="372"/>
      <c r="QOB5" s="372"/>
      <c r="QOC5" s="372"/>
      <c r="QOD5" s="372"/>
      <c r="QOE5" s="372"/>
      <c r="QOF5" s="372"/>
      <c r="QOG5" s="372"/>
      <c r="QOH5" s="372"/>
      <c r="QOI5" s="372"/>
      <c r="QOJ5" s="372"/>
      <c r="QOK5" s="372"/>
      <c r="QOL5" s="372"/>
      <c r="QOM5" s="372"/>
      <c r="QON5" s="372"/>
      <c r="QOO5" s="372"/>
      <c r="QOP5" s="372"/>
      <c r="QOQ5" s="372"/>
      <c r="QOR5" s="372"/>
      <c r="QOS5" s="372"/>
      <c r="QOT5" s="372"/>
      <c r="QOU5" s="372"/>
      <c r="QOV5" s="372"/>
      <c r="QOW5" s="372"/>
      <c r="QOX5" s="372"/>
      <c r="QOY5" s="372"/>
      <c r="QOZ5" s="372"/>
      <c r="QPA5" s="372"/>
      <c r="QPB5" s="372"/>
      <c r="QPC5" s="372"/>
      <c r="QPD5" s="372"/>
      <c r="QPE5" s="372"/>
      <c r="QPF5" s="372"/>
      <c r="QPG5" s="372"/>
      <c r="QPH5" s="372"/>
      <c r="QPI5" s="372"/>
      <c r="QPJ5" s="372"/>
      <c r="QPK5" s="372"/>
      <c r="QPL5" s="372"/>
      <c r="QPM5" s="372"/>
      <c r="QPN5" s="372"/>
      <c r="QPO5" s="372"/>
      <c r="QPP5" s="372"/>
      <c r="QPQ5" s="372"/>
      <c r="QPR5" s="372"/>
      <c r="QPS5" s="372"/>
      <c r="QPT5" s="372"/>
      <c r="QPU5" s="372"/>
      <c r="QPV5" s="372"/>
      <c r="QPW5" s="372"/>
      <c r="QPX5" s="372"/>
      <c r="QPY5" s="372"/>
      <c r="QPZ5" s="372"/>
      <c r="QQA5" s="372"/>
      <c r="QQB5" s="372"/>
      <c r="QQC5" s="372"/>
      <c r="QQD5" s="372"/>
      <c r="QQE5" s="372"/>
      <c r="QQF5" s="372"/>
      <c r="QQG5" s="372"/>
      <c r="QQH5" s="372"/>
      <c r="QQI5" s="372"/>
      <c r="QQJ5" s="372"/>
      <c r="QQK5" s="372"/>
      <c r="QQL5" s="372"/>
      <c r="QQM5" s="372"/>
      <c r="QQN5" s="372"/>
      <c r="QQO5" s="372"/>
      <c r="QQP5" s="372"/>
      <c r="QQQ5" s="372"/>
      <c r="QQR5" s="372"/>
      <c r="QQS5" s="372"/>
      <c r="QQT5" s="372"/>
      <c r="QQU5" s="372"/>
      <c r="QQV5" s="372"/>
      <c r="QQW5" s="372"/>
      <c r="QQX5" s="372"/>
      <c r="QQY5" s="372"/>
      <c r="QQZ5" s="372"/>
      <c r="QRA5" s="372"/>
      <c r="QRB5" s="372"/>
      <c r="QRC5" s="372"/>
      <c r="QRD5" s="372"/>
      <c r="QRE5" s="372"/>
      <c r="QRF5" s="372"/>
      <c r="QRG5" s="372"/>
      <c r="QRH5" s="372"/>
      <c r="QRI5" s="372"/>
      <c r="QRJ5" s="372"/>
      <c r="QRK5" s="372"/>
      <c r="QRL5" s="372"/>
      <c r="QRM5" s="372"/>
      <c r="QRN5" s="372"/>
      <c r="QRO5" s="372"/>
      <c r="QRP5" s="372"/>
      <c r="QRQ5" s="372"/>
      <c r="QRR5" s="372"/>
      <c r="QRS5" s="372"/>
      <c r="QRT5" s="372"/>
      <c r="QRU5" s="372"/>
      <c r="QRV5" s="372"/>
      <c r="QRW5" s="372"/>
      <c r="QRX5" s="372"/>
      <c r="QRY5" s="372"/>
      <c r="QRZ5" s="372"/>
      <c r="QSA5" s="372"/>
      <c r="QSB5" s="372"/>
      <c r="QSC5" s="372"/>
      <c r="QSD5" s="372"/>
      <c r="QSE5" s="372"/>
      <c r="QSF5" s="372"/>
      <c r="QSG5" s="372"/>
      <c r="QSH5" s="372"/>
      <c r="QSI5" s="372"/>
      <c r="QSJ5" s="372"/>
      <c r="QSK5" s="372"/>
      <c r="QSL5" s="372"/>
      <c r="QSM5" s="372"/>
      <c r="QSN5" s="372"/>
      <c r="QSO5" s="372"/>
      <c r="QSP5" s="372"/>
      <c r="QSQ5" s="372"/>
      <c r="QSR5" s="372"/>
      <c r="QSS5" s="372"/>
      <c r="QST5" s="372"/>
      <c r="QSU5" s="372"/>
      <c r="QSV5" s="372"/>
      <c r="QSW5" s="372"/>
      <c r="QSX5" s="372"/>
      <c r="QSY5" s="372"/>
      <c r="QSZ5" s="372"/>
      <c r="QTA5" s="372"/>
      <c r="QTB5" s="372"/>
      <c r="QTC5" s="372"/>
      <c r="QTD5" s="372"/>
      <c r="QTE5" s="372"/>
      <c r="QTF5" s="372"/>
      <c r="QTG5" s="372"/>
      <c r="QTH5" s="372"/>
      <c r="QTI5" s="372"/>
      <c r="QTJ5" s="372"/>
      <c r="QTK5" s="372"/>
      <c r="QTL5" s="372"/>
      <c r="QTM5" s="372"/>
      <c r="QTN5" s="372"/>
      <c r="QTO5" s="372"/>
      <c r="QTP5" s="372"/>
      <c r="QTQ5" s="372"/>
      <c r="QTR5" s="372"/>
      <c r="QTS5" s="372"/>
      <c r="QTT5" s="372"/>
      <c r="QTU5" s="372"/>
      <c r="QTV5" s="372"/>
      <c r="QTW5" s="372"/>
      <c r="QTX5" s="372"/>
      <c r="QTY5" s="372"/>
      <c r="QTZ5" s="372"/>
      <c r="QUA5" s="372"/>
      <c r="QUB5" s="372"/>
      <c r="QUC5" s="372"/>
      <c r="QUD5" s="372"/>
      <c r="QUE5" s="372"/>
      <c r="QUF5" s="372"/>
      <c r="QUG5" s="372"/>
      <c r="QUH5" s="372"/>
      <c r="QUI5" s="372"/>
      <c r="QUJ5" s="372"/>
      <c r="QUK5" s="372"/>
      <c r="QUL5" s="372"/>
      <c r="QUM5" s="372"/>
      <c r="QUN5" s="372"/>
      <c r="QUO5" s="372"/>
      <c r="QUP5" s="372"/>
      <c r="QUQ5" s="372"/>
      <c r="QUR5" s="372"/>
      <c r="QUS5" s="372"/>
      <c r="QUT5" s="372"/>
      <c r="QUU5" s="372"/>
      <c r="QUV5" s="372"/>
      <c r="QUW5" s="372"/>
      <c r="QUX5" s="372"/>
      <c r="QUY5" s="372"/>
      <c r="QUZ5" s="372"/>
      <c r="QVA5" s="372"/>
      <c r="QVB5" s="372"/>
      <c r="QVC5" s="372"/>
      <c r="QVD5" s="372"/>
      <c r="QVE5" s="372"/>
      <c r="QVF5" s="372"/>
      <c r="QVG5" s="372"/>
      <c r="QVH5" s="372"/>
      <c r="QVI5" s="372"/>
      <c r="QVJ5" s="372"/>
      <c r="QVK5" s="372"/>
      <c r="QVL5" s="372"/>
      <c r="QVM5" s="372"/>
      <c r="QVN5" s="372"/>
      <c r="QVO5" s="372"/>
      <c r="QVP5" s="372"/>
      <c r="QVQ5" s="372"/>
      <c r="QVR5" s="372"/>
      <c r="QVS5" s="372"/>
      <c r="QVT5" s="372"/>
      <c r="QVU5" s="372"/>
      <c r="QVV5" s="372"/>
      <c r="QVW5" s="372"/>
      <c r="QVX5" s="372"/>
      <c r="QVY5" s="372"/>
      <c r="QVZ5" s="372"/>
      <c r="QWA5" s="372"/>
      <c r="QWB5" s="372"/>
      <c r="QWC5" s="372"/>
      <c r="QWD5" s="372"/>
      <c r="QWE5" s="372"/>
      <c r="QWF5" s="372"/>
      <c r="QWG5" s="372"/>
      <c r="QWH5" s="372"/>
      <c r="QWI5" s="372"/>
      <c r="QWJ5" s="372"/>
      <c r="QWK5" s="372"/>
      <c r="QWL5" s="372"/>
      <c r="QWM5" s="372"/>
      <c r="QWN5" s="372"/>
      <c r="QWO5" s="372"/>
      <c r="QWP5" s="372"/>
      <c r="QWQ5" s="372"/>
      <c r="QWR5" s="372"/>
      <c r="QWS5" s="372"/>
      <c r="QWT5" s="372"/>
      <c r="QWU5" s="372"/>
      <c r="QWV5" s="372"/>
      <c r="QWW5" s="372"/>
      <c r="QWX5" s="372"/>
      <c r="QWY5" s="372"/>
      <c r="QWZ5" s="372"/>
      <c r="QXA5" s="372"/>
      <c r="QXB5" s="372"/>
      <c r="QXC5" s="372"/>
      <c r="QXD5" s="372"/>
      <c r="QXE5" s="372"/>
      <c r="QXF5" s="372"/>
      <c r="QXG5" s="372"/>
      <c r="QXH5" s="372"/>
      <c r="QXI5" s="372"/>
      <c r="QXJ5" s="372"/>
      <c r="QXK5" s="372"/>
      <c r="QXL5" s="372"/>
      <c r="QXM5" s="372"/>
      <c r="QXN5" s="372"/>
      <c r="QXO5" s="372"/>
      <c r="QXP5" s="372"/>
      <c r="QXQ5" s="372"/>
      <c r="QXR5" s="372"/>
      <c r="QXS5" s="372"/>
      <c r="QXT5" s="372"/>
      <c r="QXU5" s="372"/>
      <c r="QXV5" s="372"/>
      <c r="QXW5" s="372"/>
      <c r="QXX5" s="372"/>
      <c r="QXY5" s="372"/>
      <c r="QXZ5" s="372"/>
      <c r="QYA5" s="372"/>
      <c r="QYB5" s="372"/>
      <c r="QYC5" s="372"/>
      <c r="QYD5" s="372"/>
      <c r="QYE5" s="372"/>
      <c r="QYF5" s="372"/>
      <c r="QYG5" s="372"/>
      <c r="QYH5" s="372"/>
      <c r="QYI5" s="372"/>
      <c r="QYJ5" s="372"/>
      <c r="QYK5" s="372"/>
      <c r="QYL5" s="372"/>
      <c r="QYM5" s="372"/>
      <c r="QYN5" s="372"/>
      <c r="QYO5" s="372"/>
      <c r="QYP5" s="372"/>
      <c r="QYQ5" s="372"/>
      <c r="QYR5" s="372"/>
      <c r="QYS5" s="372"/>
      <c r="QYT5" s="372"/>
      <c r="QYU5" s="372"/>
      <c r="QYV5" s="372"/>
      <c r="QYW5" s="372"/>
      <c r="QYX5" s="372"/>
      <c r="QYY5" s="372"/>
      <c r="QYZ5" s="372"/>
      <c r="QZA5" s="372"/>
      <c r="QZB5" s="372"/>
      <c r="QZC5" s="372"/>
      <c r="QZD5" s="372"/>
      <c r="QZE5" s="372"/>
      <c r="QZF5" s="372"/>
      <c r="QZG5" s="372"/>
      <c r="QZH5" s="372"/>
      <c r="QZI5" s="372"/>
      <c r="QZJ5" s="372"/>
      <c r="QZK5" s="372"/>
      <c r="QZL5" s="372"/>
      <c r="QZM5" s="372"/>
      <c r="QZN5" s="372"/>
      <c r="QZO5" s="372"/>
      <c r="QZP5" s="372"/>
      <c r="QZQ5" s="372"/>
      <c r="QZR5" s="372"/>
      <c r="QZS5" s="372"/>
      <c r="QZT5" s="372"/>
      <c r="QZU5" s="372"/>
      <c r="QZV5" s="372"/>
      <c r="QZW5" s="372"/>
      <c r="QZX5" s="372"/>
      <c r="QZY5" s="372"/>
      <c r="QZZ5" s="372"/>
      <c r="RAA5" s="372"/>
      <c r="RAB5" s="372"/>
      <c r="RAC5" s="372"/>
      <c r="RAD5" s="372"/>
      <c r="RAE5" s="372"/>
      <c r="RAF5" s="372"/>
      <c r="RAG5" s="372"/>
      <c r="RAH5" s="372"/>
      <c r="RAI5" s="372"/>
      <c r="RAJ5" s="372"/>
      <c r="RAK5" s="372"/>
      <c r="RAL5" s="372"/>
      <c r="RAM5" s="372"/>
      <c r="RAN5" s="372"/>
      <c r="RAO5" s="372"/>
      <c r="RAP5" s="372"/>
      <c r="RAQ5" s="372"/>
      <c r="RAR5" s="372"/>
      <c r="RAS5" s="372"/>
      <c r="RAT5" s="372"/>
      <c r="RAU5" s="372"/>
      <c r="RAV5" s="372"/>
      <c r="RAW5" s="372"/>
      <c r="RAX5" s="372"/>
      <c r="RAY5" s="372"/>
      <c r="RAZ5" s="372"/>
      <c r="RBA5" s="372"/>
      <c r="RBB5" s="372"/>
      <c r="RBC5" s="372"/>
      <c r="RBD5" s="372"/>
      <c r="RBE5" s="372"/>
      <c r="RBF5" s="372"/>
      <c r="RBG5" s="372"/>
      <c r="RBH5" s="372"/>
      <c r="RBI5" s="372"/>
      <c r="RBJ5" s="372"/>
      <c r="RBK5" s="372"/>
      <c r="RBL5" s="372"/>
      <c r="RBM5" s="372"/>
      <c r="RBN5" s="372"/>
      <c r="RBO5" s="372"/>
      <c r="RBP5" s="372"/>
      <c r="RBQ5" s="372"/>
      <c r="RBR5" s="372"/>
      <c r="RBS5" s="372"/>
      <c r="RBT5" s="372"/>
      <c r="RBU5" s="372"/>
      <c r="RBV5" s="372"/>
      <c r="RBW5" s="372"/>
      <c r="RBX5" s="372"/>
      <c r="RBY5" s="372"/>
      <c r="RBZ5" s="372"/>
      <c r="RCA5" s="372"/>
      <c r="RCB5" s="372"/>
      <c r="RCC5" s="372"/>
      <c r="RCD5" s="372"/>
      <c r="RCE5" s="372"/>
      <c r="RCF5" s="372"/>
      <c r="RCG5" s="372"/>
      <c r="RCH5" s="372"/>
      <c r="RCI5" s="372"/>
      <c r="RCJ5" s="372"/>
      <c r="RCK5" s="372"/>
      <c r="RCL5" s="372"/>
      <c r="RCM5" s="372"/>
      <c r="RCN5" s="372"/>
      <c r="RCO5" s="372"/>
      <c r="RCP5" s="372"/>
      <c r="RCQ5" s="372"/>
      <c r="RCR5" s="372"/>
      <c r="RCS5" s="372"/>
      <c r="RCT5" s="372"/>
      <c r="RCU5" s="372"/>
      <c r="RCV5" s="372"/>
      <c r="RCW5" s="372"/>
      <c r="RCX5" s="372"/>
      <c r="RCY5" s="372"/>
      <c r="RCZ5" s="372"/>
      <c r="RDA5" s="372"/>
      <c r="RDB5" s="372"/>
      <c r="RDC5" s="372"/>
      <c r="RDD5" s="372"/>
      <c r="RDE5" s="372"/>
      <c r="RDF5" s="372"/>
      <c r="RDG5" s="372"/>
      <c r="RDH5" s="372"/>
      <c r="RDI5" s="372"/>
      <c r="RDJ5" s="372"/>
      <c r="RDK5" s="372"/>
      <c r="RDL5" s="372"/>
      <c r="RDM5" s="372"/>
      <c r="RDN5" s="372"/>
      <c r="RDO5" s="372"/>
      <c r="RDP5" s="372"/>
      <c r="RDQ5" s="372"/>
      <c r="RDR5" s="372"/>
      <c r="RDS5" s="372"/>
      <c r="RDT5" s="372"/>
      <c r="RDU5" s="372"/>
      <c r="RDV5" s="372"/>
      <c r="RDW5" s="372"/>
      <c r="RDX5" s="372"/>
      <c r="RDY5" s="372"/>
      <c r="RDZ5" s="372"/>
      <c r="REA5" s="372"/>
      <c r="REB5" s="372"/>
      <c r="REC5" s="372"/>
      <c r="RED5" s="372"/>
      <c r="REE5" s="372"/>
      <c r="REF5" s="372"/>
      <c r="REG5" s="372"/>
      <c r="REH5" s="372"/>
      <c r="REI5" s="372"/>
      <c r="REJ5" s="372"/>
      <c r="REK5" s="372"/>
      <c r="REL5" s="372"/>
      <c r="REM5" s="372"/>
      <c r="REN5" s="372"/>
      <c r="REO5" s="372"/>
      <c r="REP5" s="372"/>
      <c r="REQ5" s="372"/>
      <c r="RER5" s="372"/>
      <c r="RES5" s="372"/>
      <c r="RET5" s="372"/>
      <c r="REU5" s="372"/>
      <c r="REV5" s="372"/>
      <c r="REW5" s="372"/>
      <c r="REX5" s="372"/>
      <c r="REY5" s="372"/>
      <c r="REZ5" s="372"/>
      <c r="RFA5" s="372"/>
      <c r="RFB5" s="372"/>
      <c r="RFC5" s="372"/>
      <c r="RFD5" s="372"/>
      <c r="RFE5" s="372"/>
      <c r="RFF5" s="372"/>
      <c r="RFG5" s="372"/>
      <c r="RFH5" s="372"/>
      <c r="RFI5" s="372"/>
      <c r="RFJ5" s="372"/>
      <c r="RFK5" s="372"/>
      <c r="RFL5" s="372"/>
      <c r="RFM5" s="372"/>
      <c r="RFN5" s="372"/>
      <c r="RFO5" s="372"/>
      <c r="RFP5" s="372"/>
      <c r="RFQ5" s="372"/>
      <c r="RFR5" s="372"/>
      <c r="RFS5" s="372"/>
      <c r="RFT5" s="372"/>
      <c r="RFU5" s="372"/>
      <c r="RFV5" s="372"/>
      <c r="RFW5" s="372"/>
      <c r="RFX5" s="372"/>
      <c r="RFY5" s="372"/>
      <c r="RFZ5" s="372"/>
      <c r="RGA5" s="372"/>
      <c r="RGB5" s="372"/>
      <c r="RGC5" s="372"/>
      <c r="RGD5" s="372"/>
      <c r="RGE5" s="372"/>
      <c r="RGF5" s="372"/>
      <c r="RGG5" s="372"/>
      <c r="RGH5" s="372"/>
      <c r="RGI5" s="372"/>
      <c r="RGJ5" s="372"/>
      <c r="RGK5" s="372"/>
      <c r="RGL5" s="372"/>
      <c r="RGM5" s="372"/>
      <c r="RGN5" s="372"/>
      <c r="RGO5" s="372"/>
      <c r="RGP5" s="372"/>
      <c r="RGQ5" s="372"/>
      <c r="RGR5" s="372"/>
      <c r="RGS5" s="372"/>
      <c r="RGT5" s="372"/>
      <c r="RGU5" s="372"/>
      <c r="RGV5" s="372"/>
      <c r="RGW5" s="372"/>
      <c r="RGX5" s="372"/>
      <c r="RGY5" s="372"/>
      <c r="RGZ5" s="372"/>
      <c r="RHA5" s="372"/>
      <c r="RHB5" s="372"/>
      <c r="RHC5" s="372"/>
      <c r="RHD5" s="372"/>
      <c r="RHE5" s="372"/>
      <c r="RHF5" s="372"/>
      <c r="RHG5" s="372"/>
      <c r="RHH5" s="372"/>
      <c r="RHI5" s="372"/>
      <c r="RHJ5" s="372"/>
      <c r="RHK5" s="372"/>
      <c r="RHL5" s="372"/>
      <c r="RHM5" s="372"/>
      <c r="RHN5" s="372"/>
      <c r="RHO5" s="372"/>
      <c r="RHP5" s="372"/>
      <c r="RHQ5" s="372"/>
      <c r="RHR5" s="372"/>
      <c r="RHS5" s="372"/>
      <c r="RHT5" s="372"/>
      <c r="RHU5" s="372"/>
      <c r="RHV5" s="372"/>
      <c r="RHW5" s="372"/>
      <c r="RHX5" s="372"/>
      <c r="RHY5" s="372"/>
      <c r="RHZ5" s="372"/>
      <c r="RIA5" s="372"/>
      <c r="RIB5" s="372"/>
      <c r="RIC5" s="372"/>
      <c r="RID5" s="372"/>
      <c r="RIE5" s="372"/>
      <c r="RIF5" s="372"/>
      <c r="RIG5" s="372"/>
      <c r="RIH5" s="372"/>
      <c r="RII5" s="372"/>
      <c r="RIJ5" s="372"/>
      <c r="RIK5" s="372"/>
      <c r="RIL5" s="372"/>
      <c r="RIM5" s="372"/>
      <c r="RIN5" s="372"/>
      <c r="RIO5" s="372"/>
      <c r="RIP5" s="372"/>
      <c r="RIQ5" s="372"/>
      <c r="RIR5" s="372"/>
      <c r="RIS5" s="372"/>
      <c r="RIT5" s="372"/>
      <c r="RIU5" s="372"/>
      <c r="RIV5" s="372"/>
      <c r="RIW5" s="372"/>
      <c r="RIX5" s="372"/>
      <c r="RIY5" s="372"/>
      <c r="RIZ5" s="372"/>
      <c r="RJA5" s="372"/>
      <c r="RJB5" s="372"/>
      <c r="RJC5" s="372"/>
      <c r="RJD5" s="372"/>
      <c r="RJE5" s="372"/>
      <c r="RJF5" s="372"/>
      <c r="RJG5" s="372"/>
      <c r="RJH5" s="372"/>
      <c r="RJI5" s="372"/>
      <c r="RJJ5" s="372"/>
      <c r="RJK5" s="372"/>
      <c r="RJL5" s="372"/>
      <c r="RJM5" s="372"/>
      <c r="RJN5" s="372"/>
      <c r="RJO5" s="372"/>
      <c r="RJP5" s="372"/>
      <c r="RJQ5" s="372"/>
      <c r="RJR5" s="372"/>
      <c r="RJS5" s="372"/>
      <c r="RJT5" s="372"/>
      <c r="RJU5" s="372"/>
      <c r="RJV5" s="372"/>
      <c r="RJW5" s="372"/>
      <c r="RJX5" s="372"/>
      <c r="RJY5" s="372"/>
      <c r="RJZ5" s="372"/>
      <c r="RKA5" s="372"/>
      <c r="RKB5" s="372"/>
      <c r="RKC5" s="372"/>
      <c r="RKD5" s="372"/>
      <c r="RKE5" s="372"/>
      <c r="RKF5" s="372"/>
      <c r="RKG5" s="372"/>
      <c r="RKH5" s="372"/>
      <c r="RKI5" s="372"/>
      <c r="RKJ5" s="372"/>
      <c r="RKK5" s="372"/>
      <c r="RKL5" s="372"/>
      <c r="RKM5" s="372"/>
      <c r="RKN5" s="372"/>
      <c r="RKO5" s="372"/>
      <c r="RKP5" s="372"/>
      <c r="RKQ5" s="372"/>
      <c r="RKR5" s="372"/>
      <c r="RKS5" s="372"/>
      <c r="RKT5" s="372"/>
      <c r="RKU5" s="372"/>
      <c r="RKV5" s="372"/>
      <c r="RKW5" s="372"/>
      <c r="RKX5" s="372"/>
      <c r="RKY5" s="372"/>
      <c r="RKZ5" s="372"/>
      <c r="RLA5" s="372"/>
      <c r="RLB5" s="372"/>
      <c r="RLC5" s="372"/>
      <c r="RLD5" s="372"/>
      <c r="RLE5" s="372"/>
      <c r="RLF5" s="372"/>
      <c r="RLG5" s="372"/>
      <c r="RLH5" s="372"/>
      <c r="RLI5" s="372"/>
      <c r="RLJ5" s="372"/>
      <c r="RLK5" s="372"/>
      <c r="RLL5" s="372"/>
      <c r="RLM5" s="372"/>
      <c r="RLN5" s="372"/>
      <c r="RLO5" s="372"/>
      <c r="RLP5" s="372"/>
      <c r="RLQ5" s="372"/>
      <c r="RLR5" s="372"/>
      <c r="RLS5" s="372"/>
      <c r="RLT5" s="372"/>
      <c r="RLU5" s="372"/>
      <c r="RLV5" s="372"/>
      <c r="RLW5" s="372"/>
      <c r="RLX5" s="372"/>
      <c r="RLY5" s="372"/>
      <c r="RLZ5" s="372"/>
      <c r="RMA5" s="372"/>
      <c r="RMB5" s="372"/>
      <c r="RMC5" s="372"/>
      <c r="RMD5" s="372"/>
      <c r="RME5" s="372"/>
      <c r="RMF5" s="372"/>
      <c r="RMG5" s="372"/>
      <c r="RMH5" s="372"/>
      <c r="RMI5" s="372"/>
      <c r="RMJ5" s="372"/>
      <c r="RMK5" s="372"/>
      <c r="RML5" s="372"/>
      <c r="RMM5" s="372"/>
      <c r="RMN5" s="372"/>
      <c r="RMO5" s="372"/>
      <c r="RMP5" s="372"/>
      <c r="RMQ5" s="372"/>
      <c r="RMR5" s="372"/>
      <c r="RMS5" s="372"/>
      <c r="RMT5" s="372"/>
      <c r="RMU5" s="372"/>
      <c r="RMV5" s="372"/>
      <c r="RMW5" s="372"/>
      <c r="RMX5" s="372"/>
      <c r="RMY5" s="372"/>
      <c r="RMZ5" s="372"/>
      <c r="RNA5" s="372"/>
      <c r="RNB5" s="372"/>
      <c r="RNC5" s="372"/>
      <c r="RND5" s="372"/>
      <c r="RNE5" s="372"/>
      <c r="RNF5" s="372"/>
      <c r="RNG5" s="372"/>
      <c r="RNH5" s="372"/>
      <c r="RNI5" s="372"/>
      <c r="RNJ5" s="372"/>
      <c r="RNK5" s="372"/>
      <c r="RNL5" s="372"/>
      <c r="RNM5" s="372"/>
      <c r="RNN5" s="372"/>
      <c r="RNO5" s="372"/>
      <c r="RNP5" s="372"/>
      <c r="RNQ5" s="372"/>
      <c r="RNR5" s="372"/>
      <c r="RNS5" s="372"/>
      <c r="RNT5" s="372"/>
      <c r="RNU5" s="372"/>
      <c r="RNV5" s="372"/>
      <c r="RNW5" s="372"/>
      <c r="RNX5" s="372"/>
      <c r="RNY5" s="372"/>
      <c r="RNZ5" s="372"/>
      <c r="ROA5" s="372"/>
      <c r="ROB5" s="372"/>
      <c r="ROC5" s="372"/>
      <c r="ROD5" s="372"/>
      <c r="ROE5" s="372"/>
      <c r="ROF5" s="372"/>
      <c r="ROG5" s="372"/>
      <c r="ROH5" s="372"/>
      <c r="ROI5" s="372"/>
      <c r="ROJ5" s="372"/>
      <c r="ROK5" s="372"/>
      <c r="ROL5" s="372"/>
      <c r="ROM5" s="372"/>
      <c r="RON5" s="372"/>
      <c r="ROO5" s="372"/>
      <c r="ROP5" s="372"/>
      <c r="ROQ5" s="372"/>
      <c r="ROR5" s="372"/>
      <c r="ROS5" s="372"/>
      <c r="ROT5" s="372"/>
      <c r="ROU5" s="372"/>
      <c r="ROV5" s="372"/>
      <c r="ROW5" s="372"/>
      <c r="ROX5" s="372"/>
      <c r="ROY5" s="372"/>
      <c r="ROZ5" s="372"/>
      <c r="RPA5" s="372"/>
      <c r="RPB5" s="372"/>
      <c r="RPC5" s="372"/>
      <c r="RPD5" s="372"/>
      <c r="RPE5" s="372"/>
      <c r="RPF5" s="372"/>
      <c r="RPG5" s="372"/>
      <c r="RPH5" s="372"/>
      <c r="RPI5" s="372"/>
      <c r="RPJ5" s="372"/>
      <c r="RPK5" s="372"/>
      <c r="RPL5" s="372"/>
      <c r="RPM5" s="372"/>
      <c r="RPN5" s="372"/>
      <c r="RPO5" s="372"/>
      <c r="RPP5" s="372"/>
      <c r="RPQ5" s="372"/>
      <c r="RPR5" s="372"/>
      <c r="RPS5" s="372"/>
      <c r="RPT5" s="372"/>
      <c r="RPU5" s="372"/>
      <c r="RPV5" s="372"/>
      <c r="RPW5" s="372"/>
      <c r="RPX5" s="372"/>
      <c r="RPY5" s="372"/>
      <c r="RPZ5" s="372"/>
      <c r="RQA5" s="372"/>
      <c r="RQB5" s="372"/>
      <c r="RQC5" s="372"/>
      <c r="RQD5" s="372"/>
      <c r="RQE5" s="372"/>
      <c r="RQF5" s="372"/>
      <c r="RQG5" s="372"/>
      <c r="RQH5" s="372"/>
      <c r="RQI5" s="372"/>
      <c r="RQJ5" s="372"/>
      <c r="RQK5" s="372"/>
      <c r="RQL5" s="372"/>
      <c r="RQM5" s="372"/>
      <c r="RQN5" s="372"/>
      <c r="RQO5" s="372"/>
      <c r="RQP5" s="372"/>
      <c r="RQQ5" s="372"/>
      <c r="RQR5" s="372"/>
      <c r="RQS5" s="372"/>
      <c r="RQT5" s="372"/>
      <c r="RQU5" s="372"/>
      <c r="RQV5" s="372"/>
      <c r="RQW5" s="372"/>
      <c r="RQX5" s="372"/>
      <c r="RQY5" s="372"/>
      <c r="RQZ5" s="372"/>
      <c r="RRA5" s="372"/>
      <c r="RRB5" s="372"/>
      <c r="RRC5" s="372"/>
      <c r="RRD5" s="372"/>
      <c r="RRE5" s="372"/>
      <c r="RRF5" s="372"/>
      <c r="RRG5" s="372"/>
      <c r="RRH5" s="372"/>
      <c r="RRI5" s="372"/>
      <c r="RRJ5" s="372"/>
      <c r="RRK5" s="372"/>
      <c r="RRL5" s="372"/>
      <c r="RRM5" s="372"/>
      <c r="RRN5" s="372"/>
      <c r="RRO5" s="372"/>
      <c r="RRP5" s="372"/>
      <c r="RRQ5" s="372"/>
      <c r="RRR5" s="372"/>
      <c r="RRS5" s="372"/>
      <c r="RRT5" s="372"/>
      <c r="RRU5" s="372"/>
      <c r="RRV5" s="372"/>
      <c r="RRW5" s="372"/>
      <c r="RRX5" s="372"/>
      <c r="RRY5" s="372"/>
      <c r="RRZ5" s="372"/>
      <c r="RSA5" s="372"/>
      <c r="RSB5" s="372"/>
      <c r="RSC5" s="372"/>
      <c r="RSD5" s="372"/>
      <c r="RSE5" s="372"/>
      <c r="RSF5" s="372"/>
      <c r="RSG5" s="372"/>
      <c r="RSH5" s="372"/>
      <c r="RSI5" s="372"/>
      <c r="RSJ5" s="372"/>
      <c r="RSK5" s="372"/>
      <c r="RSL5" s="372"/>
      <c r="RSM5" s="372"/>
      <c r="RSN5" s="372"/>
      <c r="RSO5" s="372"/>
      <c r="RSP5" s="372"/>
      <c r="RSQ5" s="372"/>
      <c r="RSR5" s="372"/>
      <c r="RSS5" s="372"/>
      <c r="RST5" s="372"/>
      <c r="RSU5" s="372"/>
      <c r="RSV5" s="372"/>
      <c r="RSW5" s="372"/>
      <c r="RSX5" s="372"/>
      <c r="RSY5" s="372"/>
      <c r="RSZ5" s="372"/>
      <c r="RTA5" s="372"/>
      <c r="RTB5" s="372"/>
      <c r="RTC5" s="372"/>
      <c r="RTD5" s="372"/>
      <c r="RTE5" s="372"/>
      <c r="RTF5" s="372"/>
      <c r="RTG5" s="372"/>
      <c r="RTH5" s="372"/>
      <c r="RTI5" s="372"/>
      <c r="RTJ5" s="372"/>
      <c r="RTK5" s="372"/>
      <c r="RTL5" s="372"/>
      <c r="RTM5" s="372"/>
      <c r="RTN5" s="372"/>
      <c r="RTO5" s="372"/>
      <c r="RTP5" s="372"/>
      <c r="RTQ5" s="372"/>
      <c r="RTR5" s="372"/>
      <c r="RTS5" s="372"/>
      <c r="RTT5" s="372"/>
      <c r="RTU5" s="372"/>
      <c r="RTV5" s="372"/>
      <c r="RTW5" s="372"/>
      <c r="RTX5" s="372"/>
      <c r="RTY5" s="372"/>
      <c r="RTZ5" s="372"/>
      <c r="RUA5" s="372"/>
      <c r="RUB5" s="372"/>
      <c r="RUC5" s="372"/>
      <c r="RUD5" s="372"/>
      <c r="RUE5" s="372"/>
      <c r="RUF5" s="372"/>
      <c r="RUG5" s="372"/>
      <c r="RUH5" s="372"/>
      <c r="RUI5" s="372"/>
      <c r="RUJ5" s="372"/>
      <c r="RUK5" s="372"/>
      <c r="RUL5" s="372"/>
      <c r="RUM5" s="372"/>
      <c r="RUN5" s="372"/>
      <c r="RUO5" s="372"/>
      <c r="RUP5" s="372"/>
      <c r="RUQ5" s="372"/>
      <c r="RUR5" s="372"/>
      <c r="RUS5" s="372"/>
      <c r="RUT5" s="372"/>
      <c r="RUU5" s="372"/>
      <c r="RUV5" s="372"/>
      <c r="RUW5" s="372"/>
      <c r="RUX5" s="372"/>
      <c r="RUY5" s="372"/>
      <c r="RUZ5" s="372"/>
      <c r="RVA5" s="372"/>
      <c r="RVB5" s="372"/>
      <c r="RVC5" s="372"/>
      <c r="RVD5" s="372"/>
      <c r="RVE5" s="372"/>
      <c r="RVF5" s="372"/>
      <c r="RVG5" s="372"/>
      <c r="RVH5" s="372"/>
      <c r="RVI5" s="372"/>
      <c r="RVJ5" s="372"/>
      <c r="RVK5" s="372"/>
      <c r="RVL5" s="372"/>
      <c r="RVM5" s="372"/>
      <c r="RVN5" s="372"/>
      <c r="RVO5" s="372"/>
      <c r="RVP5" s="372"/>
      <c r="RVQ5" s="372"/>
      <c r="RVR5" s="372"/>
      <c r="RVS5" s="372"/>
      <c r="RVT5" s="372"/>
      <c r="RVU5" s="372"/>
      <c r="RVV5" s="372"/>
      <c r="RVW5" s="372"/>
      <c r="RVX5" s="372"/>
      <c r="RVY5" s="372"/>
      <c r="RVZ5" s="372"/>
      <c r="RWA5" s="372"/>
      <c r="RWB5" s="372"/>
      <c r="RWC5" s="372"/>
      <c r="RWD5" s="372"/>
      <c r="RWE5" s="372"/>
      <c r="RWF5" s="372"/>
      <c r="RWG5" s="372"/>
      <c r="RWH5" s="372"/>
      <c r="RWI5" s="372"/>
      <c r="RWJ5" s="372"/>
      <c r="RWK5" s="372"/>
      <c r="RWL5" s="372"/>
      <c r="RWM5" s="372"/>
      <c r="RWN5" s="372"/>
      <c r="RWO5" s="372"/>
      <c r="RWP5" s="372"/>
      <c r="RWQ5" s="372"/>
      <c r="RWR5" s="372"/>
      <c r="RWS5" s="372"/>
      <c r="RWT5" s="372"/>
      <c r="RWU5" s="372"/>
      <c r="RWV5" s="372"/>
      <c r="RWW5" s="372"/>
      <c r="RWX5" s="372"/>
      <c r="RWY5" s="372"/>
      <c r="RWZ5" s="372"/>
      <c r="RXA5" s="372"/>
      <c r="RXB5" s="372"/>
      <c r="RXC5" s="372"/>
      <c r="RXD5" s="372"/>
      <c r="RXE5" s="372"/>
      <c r="RXF5" s="372"/>
      <c r="RXG5" s="372"/>
      <c r="RXH5" s="372"/>
      <c r="RXI5" s="372"/>
      <c r="RXJ5" s="372"/>
      <c r="RXK5" s="372"/>
      <c r="RXL5" s="372"/>
      <c r="RXM5" s="372"/>
      <c r="RXN5" s="372"/>
      <c r="RXO5" s="372"/>
      <c r="RXP5" s="372"/>
      <c r="RXQ5" s="372"/>
      <c r="RXR5" s="372"/>
      <c r="RXS5" s="372"/>
      <c r="RXT5" s="372"/>
      <c r="RXU5" s="372"/>
      <c r="RXV5" s="372"/>
      <c r="RXW5" s="372"/>
      <c r="RXX5" s="372"/>
      <c r="RXY5" s="372"/>
      <c r="RXZ5" s="372"/>
      <c r="RYA5" s="372"/>
      <c r="RYB5" s="372"/>
      <c r="RYC5" s="372"/>
      <c r="RYD5" s="372"/>
      <c r="RYE5" s="372"/>
      <c r="RYF5" s="372"/>
      <c r="RYG5" s="372"/>
      <c r="RYH5" s="372"/>
      <c r="RYI5" s="372"/>
      <c r="RYJ5" s="372"/>
      <c r="RYK5" s="372"/>
      <c r="RYL5" s="372"/>
      <c r="RYM5" s="372"/>
      <c r="RYN5" s="372"/>
      <c r="RYO5" s="372"/>
      <c r="RYP5" s="372"/>
      <c r="RYQ5" s="372"/>
      <c r="RYR5" s="372"/>
      <c r="RYS5" s="372"/>
      <c r="RYT5" s="372"/>
      <c r="RYU5" s="372"/>
      <c r="RYV5" s="372"/>
      <c r="RYW5" s="372"/>
      <c r="RYX5" s="372"/>
      <c r="RYY5" s="372"/>
      <c r="RYZ5" s="372"/>
      <c r="RZA5" s="372"/>
      <c r="RZB5" s="372"/>
      <c r="RZC5" s="372"/>
      <c r="RZD5" s="372"/>
      <c r="RZE5" s="372"/>
      <c r="RZF5" s="372"/>
      <c r="RZG5" s="372"/>
      <c r="RZH5" s="372"/>
      <c r="RZI5" s="372"/>
      <c r="RZJ5" s="372"/>
      <c r="RZK5" s="372"/>
      <c r="RZL5" s="372"/>
      <c r="RZM5" s="372"/>
      <c r="RZN5" s="372"/>
      <c r="RZO5" s="372"/>
      <c r="RZP5" s="372"/>
      <c r="RZQ5" s="372"/>
      <c r="RZR5" s="372"/>
      <c r="RZS5" s="372"/>
      <c r="RZT5" s="372"/>
      <c r="RZU5" s="372"/>
      <c r="RZV5" s="372"/>
      <c r="RZW5" s="372"/>
      <c r="RZX5" s="372"/>
      <c r="RZY5" s="372"/>
      <c r="RZZ5" s="372"/>
      <c r="SAA5" s="372"/>
      <c r="SAB5" s="372"/>
      <c r="SAC5" s="372"/>
      <c r="SAD5" s="372"/>
      <c r="SAE5" s="372"/>
      <c r="SAF5" s="372"/>
      <c r="SAG5" s="372"/>
      <c r="SAH5" s="372"/>
      <c r="SAI5" s="372"/>
      <c r="SAJ5" s="372"/>
      <c r="SAK5" s="372"/>
      <c r="SAL5" s="372"/>
      <c r="SAM5" s="372"/>
      <c r="SAN5" s="372"/>
      <c r="SAO5" s="372"/>
      <c r="SAP5" s="372"/>
      <c r="SAQ5" s="372"/>
      <c r="SAR5" s="372"/>
      <c r="SAS5" s="372"/>
      <c r="SAT5" s="372"/>
      <c r="SAU5" s="372"/>
      <c r="SAV5" s="372"/>
      <c r="SAW5" s="372"/>
      <c r="SAX5" s="372"/>
      <c r="SAY5" s="372"/>
      <c r="SAZ5" s="372"/>
      <c r="SBA5" s="372"/>
      <c r="SBB5" s="372"/>
      <c r="SBC5" s="372"/>
      <c r="SBD5" s="372"/>
      <c r="SBE5" s="372"/>
      <c r="SBF5" s="372"/>
      <c r="SBG5" s="372"/>
      <c r="SBH5" s="372"/>
      <c r="SBI5" s="372"/>
      <c r="SBJ5" s="372"/>
      <c r="SBK5" s="372"/>
      <c r="SBL5" s="372"/>
      <c r="SBM5" s="372"/>
      <c r="SBN5" s="372"/>
      <c r="SBO5" s="372"/>
      <c r="SBP5" s="372"/>
      <c r="SBQ5" s="372"/>
      <c r="SBR5" s="372"/>
      <c r="SBS5" s="372"/>
      <c r="SBT5" s="372"/>
      <c r="SBU5" s="372"/>
      <c r="SBV5" s="372"/>
      <c r="SBW5" s="372"/>
      <c r="SBX5" s="372"/>
      <c r="SBY5" s="372"/>
      <c r="SBZ5" s="372"/>
      <c r="SCA5" s="372"/>
      <c r="SCB5" s="372"/>
      <c r="SCC5" s="372"/>
      <c r="SCD5" s="372"/>
      <c r="SCE5" s="372"/>
      <c r="SCF5" s="372"/>
      <c r="SCG5" s="372"/>
      <c r="SCH5" s="372"/>
      <c r="SCI5" s="372"/>
      <c r="SCJ5" s="372"/>
      <c r="SCK5" s="372"/>
      <c r="SCL5" s="372"/>
      <c r="SCM5" s="372"/>
      <c r="SCN5" s="372"/>
      <c r="SCO5" s="372"/>
      <c r="SCP5" s="372"/>
      <c r="SCQ5" s="372"/>
      <c r="SCR5" s="372"/>
      <c r="SCS5" s="372"/>
      <c r="SCT5" s="372"/>
      <c r="SCU5" s="372"/>
      <c r="SCV5" s="372"/>
      <c r="SCW5" s="372"/>
      <c r="SCX5" s="372"/>
      <c r="SCY5" s="372"/>
      <c r="SCZ5" s="372"/>
      <c r="SDA5" s="372"/>
      <c r="SDB5" s="372"/>
      <c r="SDC5" s="372"/>
      <c r="SDD5" s="372"/>
      <c r="SDE5" s="372"/>
      <c r="SDF5" s="372"/>
      <c r="SDG5" s="372"/>
      <c r="SDH5" s="372"/>
      <c r="SDI5" s="372"/>
      <c r="SDJ5" s="372"/>
      <c r="SDK5" s="372"/>
      <c r="SDL5" s="372"/>
      <c r="SDM5" s="372"/>
      <c r="SDN5" s="372"/>
      <c r="SDO5" s="372"/>
      <c r="SDP5" s="372"/>
      <c r="SDQ5" s="372"/>
      <c r="SDR5" s="372"/>
      <c r="SDS5" s="372"/>
      <c r="SDT5" s="372"/>
      <c r="SDU5" s="372"/>
      <c r="SDV5" s="372"/>
      <c r="SDW5" s="372"/>
      <c r="SDX5" s="372"/>
      <c r="SDY5" s="372"/>
      <c r="SDZ5" s="372"/>
      <c r="SEA5" s="372"/>
      <c r="SEB5" s="372"/>
      <c r="SEC5" s="372"/>
      <c r="SED5" s="372"/>
      <c r="SEE5" s="372"/>
      <c r="SEF5" s="372"/>
      <c r="SEG5" s="372"/>
      <c r="SEH5" s="372"/>
      <c r="SEI5" s="372"/>
      <c r="SEJ5" s="372"/>
      <c r="SEK5" s="372"/>
      <c r="SEL5" s="372"/>
      <c r="SEM5" s="372"/>
      <c r="SEN5" s="372"/>
      <c r="SEO5" s="372"/>
      <c r="SEP5" s="372"/>
      <c r="SEQ5" s="372"/>
      <c r="SER5" s="372"/>
      <c r="SES5" s="372"/>
      <c r="SET5" s="372"/>
      <c r="SEU5" s="372"/>
      <c r="SEV5" s="372"/>
      <c r="SEW5" s="372"/>
      <c r="SEX5" s="372"/>
      <c r="SEY5" s="372"/>
      <c r="SEZ5" s="372"/>
      <c r="SFA5" s="372"/>
      <c r="SFB5" s="372"/>
      <c r="SFC5" s="372"/>
      <c r="SFD5" s="372"/>
      <c r="SFE5" s="372"/>
      <c r="SFF5" s="372"/>
      <c r="SFG5" s="372"/>
      <c r="SFH5" s="372"/>
      <c r="SFI5" s="372"/>
      <c r="SFJ5" s="372"/>
      <c r="SFK5" s="372"/>
      <c r="SFL5" s="372"/>
      <c r="SFM5" s="372"/>
      <c r="SFN5" s="372"/>
      <c r="SFO5" s="372"/>
      <c r="SFP5" s="372"/>
      <c r="SFQ5" s="372"/>
      <c r="SFR5" s="372"/>
      <c r="SFS5" s="372"/>
      <c r="SFT5" s="372"/>
      <c r="SFU5" s="372"/>
      <c r="SFV5" s="372"/>
      <c r="SFW5" s="372"/>
      <c r="SFX5" s="372"/>
      <c r="SFY5" s="372"/>
      <c r="SFZ5" s="372"/>
      <c r="SGA5" s="372"/>
      <c r="SGB5" s="372"/>
      <c r="SGC5" s="372"/>
      <c r="SGD5" s="372"/>
      <c r="SGE5" s="372"/>
      <c r="SGF5" s="372"/>
      <c r="SGG5" s="372"/>
      <c r="SGH5" s="372"/>
      <c r="SGI5" s="372"/>
      <c r="SGJ5" s="372"/>
      <c r="SGK5" s="372"/>
      <c r="SGL5" s="372"/>
      <c r="SGM5" s="372"/>
      <c r="SGN5" s="372"/>
      <c r="SGO5" s="372"/>
      <c r="SGP5" s="372"/>
      <c r="SGQ5" s="372"/>
      <c r="SGR5" s="372"/>
      <c r="SGS5" s="372"/>
      <c r="SGT5" s="372"/>
      <c r="SGU5" s="372"/>
      <c r="SGV5" s="372"/>
      <c r="SGW5" s="372"/>
      <c r="SGX5" s="372"/>
      <c r="SGY5" s="372"/>
      <c r="SGZ5" s="372"/>
      <c r="SHA5" s="372"/>
      <c r="SHB5" s="372"/>
      <c r="SHC5" s="372"/>
      <c r="SHD5" s="372"/>
      <c r="SHE5" s="372"/>
      <c r="SHF5" s="372"/>
      <c r="SHG5" s="372"/>
      <c r="SHH5" s="372"/>
      <c r="SHI5" s="372"/>
      <c r="SHJ5" s="372"/>
      <c r="SHK5" s="372"/>
      <c r="SHL5" s="372"/>
      <c r="SHM5" s="372"/>
      <c r="SHN5" s="372"/>
      <c r="SHO5" s="372"/>
      <c r="SHP5" s="372"/>
      <c r="SHQ5" s="372"/>
      <c r="SHR5" s="372"/>
      <c r="SHS5" s="372"/>
      <c r="SHT5" s="372"/>
      <c r="SHU5" s="372"/>
      <c r="SHV5" s="372"/>
      <c r="SHW5" s="372"/>
      <c r="SHX5" s="372"/>
      <c r="SHY5" s="372"/>
      <c r="SHZ5" s="372"/>
      <c r="SIA5" s="372"/>
      <c r="SIB5" s="372"/>
      <c r="SIC5" s="372"/>
      <c r="SID5" s="372"/>
      <c r="SIE5" s="372"/>
      <c r="SIF5" s="372"/>
      <c r="SIG5" s="372"/>
      <c r="SIH5" s="372"/>
      <c r="SII5" s="372"/>
      <c r="SIJ5" s="372"/>
      <c r="SIK5" s="372"/>
      <c r="SIL5" s="372"/>
      <c r="SIM5" s="372"/>
      <c r="SIN5" s="372"/>
      <c r="SIO5" s="372"/>
      <c r="SIP5" s="372"/>
      <c r="SIQ5" s="372"/>
      <c r="SIR5" s="372"/>
      <c r="SIS5" s="372"/>
      <c r="SIT5" s="372"/>
      <c r="SIU5" s="372"/>
      <c r="SIV5" s="372"/>
      <c r="SIW5" s="372"/>
      <c r="SIX5" s="372"/>
      <c r="SIY5" s="372"/>
      <c r="SIZ5" s="372"/>
      <c r="SJA5" s="372"/>
      <c r="SJB5" s="372"/>
      <c r="SJC5" s="372"/>
      <c r="SJD5" s="372"/>
      <c r="SJE5" s="372"/>
      <c r="SJF5" s="372"/>
      <c r="SJG5" s="372"/>
      <c r="SJH5" s="372"/>
      <c r="SJI5" s="372"/>
      <c r="SJJ5" s="372"/>
      <c r="SJK5" s="372"/>
      <c r="SJL5" s="372"/>
      <c r="SJM5" s="372"/>
      <c r="SJN5" s="372"/>
      <c r="SJO5" s="372"/>
      <c r="SJP5" s="372"/>
      <c r="SJQ5" s="372"/>
      <c r="SJR5" s="372"/>
      <c r="SJS5" s="372"/>
      <c r="SJT5" s="372"/>
      <c r="SJU5" s="372"/>
      <c r="SJV5" s="372"/>
      <c r="SJW5" s="372"/>
      <c r="SJX5" s="372"/>
      <c r="SJY5" s="372"/>
      <c r="SJZ5" s="372"/>
      <c r="SKA5" s="372"/>
      <c r="SKB5" s="372"/>
      <c r="SKC5" s="372"/>
      <c r="SKD5" s="372"/>
      <c r="SKE5" s="372"/>
      <c r="SKF5" s="372"/>
      <c r="SKG5" s="372"/>
      <c r="SKH5" s="372"/>
      <c r="SKI5" s="372"/>
      <c r="SKJ5" s="372"/>
      <c r="SKK5" s="372"/>
      <c r="SKL5" s="372"/>
      <c r="SKM5" s="372"/>
      <c r="SKN5" s="372"/>
      <c r="SKO5" s="372"/>
      <c r="SKP5" s="372"/>
      <c r="SKQ5" s="372"/>
      <c r="SKR5" s="372"/>
      <c r="SKS5" s="372"/>
      <c r="SKT5" s="372"/>
      <c r="SKU5" s="372"/>
      <c r="SKV5" s="372"/>
      <c r="SKW5" s="372"/>
      <c r="SKX5" s="372"/>
      <c r="SKY5" s="372"/>
      <c r="SKZ5" s="372"/>
      <c r="SLA5" s="372"/>
      <c r="SLB5" s="372"/>
      <c r="SLC5" s="372"/>
      <c r="SLD5" s="372"/>
      <c r="SLE5" s="372"/>
      <c r="SLF5" s="372"/>
      <c r="SLG5" s="372"/>
      <c r="SLH5" s="372"/>
      <c r="SLI5" s="372"/>
      <c r="SLJ5" s="372"/>
      <c r="SLK5" s="372"/>
      <c r="SLL5" s="372"/>
      <c r="SLM5" s="372"/>
      <c r="SLN5" s="372"/>
      <c r="SLO5" s="372"/>
      <c r="SLP5" s="372"/>
      <c r="SLQ5" s="372"/>
      <c r="SLR5" s="372"/>
      <c r="SLS5" s="372"/>
      <c r="SLT5" s="372"/>
      <c r="SLU5" s="372"/>
      <c r="SLV5" s="372"/>
      <c r="SLW5" s="372"/>
      <c r="SLX5" s="372"/>
      <c r="SLY5" s="372"/>
      <c r="SLZ5" s="372"/>
      <c r="SMA5" s="372"/>
      <c r="SMB5" s="372"/>
      <c r="SMC5" s="372"/>
      <c r="SMD5" s="372"/>
      <c r="SME5" s="372"/>
      <c r="SMF5" s="372"/>
      <c r="SMG5" s="372"/>
      <c r="SMH5" s="372"/>
      <c r="SMI5" s="372"/>
      <c r="SMJ5" s="372"/>
      <c r="SMK5" s="372"/>
      <c r="SML5" s="372"/>
      <c r="SMM5" s="372"/>
      <c r="SMN5" s="372"/>
      <c r="SMO5" s="372"/>
      <c r="SMP5" s="372"/>
      <c r="SMQ5" s="372"/>
      <c r="SMR5" s="372"/>
      <c r="SMS5" s="372"/>
      <c r="SMT5" s="372"/>
      <c r="SMU5" s="372"/>
      <c r="SMV5" s="372"/>
      <c r="SMW5" s="372"/>
      <c r="SMX5" s="372"/>
      <c r="SMY5" s="372"/>
      <c r="SMZ5" s="372"/>
      <c r="SNA5" s="372"/>
      <c r="SNB5" s="372"/>
      <c r="SNC5" s="372"/>
      <c r="SND5" s="372"/>
      <c r="SNE5" s="372"/>
      <c r="SNF5" s="372"/>
      <c r="SNG5" s="372"/>
      <c r="SNH5" s="372"/>
      <c r="SNI5" s="372"/>
      <c r="SNJ5" s="372"/>
      <c r="SNK5" s="372"/>
      <c r="SNL5" s="372"/>
      <c r="SNM5" s="372"/>
      <c r="SNN5" s="372"/>
      <c r="SNO5" s="372"/>
      <c r="SNP5" s="372"/>
      <c r="SNQ5" s="372"/>
      <c r="SNR5" s="372"/>
      <c r="SNS5" s="372"/>
      <c r="SNT5" s="372"/>
      <c r="SNU5" s="372"/>
      <c r="SNV5" s="372"/>
      <c r="SNW5" s="372"/>
      <c r="SNX5" s="372"/>
      <c r="SNY5" s="372"/>
      <c r="SNZ5" s="372"/>
      <c r="SOA5" s="372"/>
      <c r="SOB5" s="372"/>
      <c r="SOC5" s="372"/>
      <c r="SOD5" s="372"/>
      <c r="SOE5" s="372"/>
      <c r="SOF5" s="372"/>
      <c r="SOG5" s="372"/>
      <c r="SOH5" s="372"/>
      <c r="SOI5" s="372"/>
      <c r="SOJ5" s="372"/>
      <c r="SOK5" s="372"/>
      <c r="SOL5" s="372"/>
      <c r="SOM5" s="372"/>
      <c r="SON5" s="372"/>
      <c r="SOO5" s="372"/>
      <c r="SOP5" s="372"/>
      <c r="SOQ5" s="372"/>
      <c r="SOR5" s="372"/>
      <c r="SOS5" s="372"/>
      <c r="SOT5" s="372"/>
      <c r="SOU5" s="372"/>
      <c r="SOV5" s="372"/>
      <c r="SOW5" s="372"/>
      <c r="SOX5" s="372"/>
      <c r="SOY5" s="372"/>
      <c r="SOZ5" s="372"/>
      <c r="SPA5" s="372"/>
      <c r="SPB5" s="372"/>
      <c r="SPC5" s="372"/>
      <c r="SPD5" s="372"/>
      <c r="SPE5" s="372"/>
      <c r="SPF5" s="372"/>
      <c r="SPG5" s="372"/>
      <c r="SPH5" s="372"/>
      <c r="SPI5" s="372"/>
      <c r="SPJ5" s="372"/>
      <c r="SPK5" s="372"/>
      <c r="SPL5" s="372"/>
      <c r="SPM5" s="372"/>
      <c r="SPN5" s="372"/>
      <c r="SPO5" s="372"/>
      <c r="SPP5" s="372"/>
      <c r="SPQ5" s="372"/>
      <c r="SPR5" s="372"/>
      <c r="SPS5" s="372"/>
      <c r="SPT5" s="372"/>
      <c r="SPU5" s="372"/>
      <c r="SPV5" s="372"/>
      <c r="SPW5" s="372"/>
      <c r="SPX5" s="372"/>
      <c r="SPY5" s="372"/>
      <c r="SPZ5" s="372"/>
      <c r="SQA5" s="372"/>
      <c r="SQB5" s="372"/>
      <c r="SQC5" s="372"/>
      <c r="SQD5" s="372"/>
      <c r="SQE5" s="372"/>
      <c r="SQF5" s="372"/>
      <c r="SQG5" s="372"/>
      <c r="SQH5" s="372"/>
      <c r="SQI5" s="372"/>
      <c r="SQJ5" s="372"/>
      <c r="SQK5" s="372"/>
      <c r="SQL5" s="372"/>
      <c r="SQM5" s="372"/>
      <c r="SQN5" s="372"/>
      <c r="SQO5" s="372"/>
      <c r="SQP5" s="372"/>
      <c r="SQQ5" s="372"/>
      <c r="SQR5" s="372"/>
      <c r="SQS5" s="372"/>
      <c r="SQT5" s="372"/>
      <c r="SQU5" s="372"/>
      <c r="SQV5" s="372"/>
      <c r="SQW5" s="372"/>
      <c r="SQX5" s="372"/>
      <c r="SQY5" s="372"/>
      <c r="SQZ5" s="372"/>
      <c r="SRA5" s="372"/>
      <c r="SRB5" s="372"/>
      <c r="SRC5" s="372"/>
      <c r="SRD5" s="372"/>
      <c r="SRE5" s="372"/>
      <c r="SRF5" s="372"/>
      <c r="SRG5" s="372"/>
      <c r="SRH5" s="372"/>
      <c r="SRI5" s="372"/>
      <c r="SRJ5" s="372"/>
      <c r="SRK5" s="372"/>
      <c r="SRL5" s="372"/>
      <c r="SRM5" s="372"/>
      <c r="SRN5" s="372"/>
      <c r="SRO5" s="372"/>
      <c r="SRP5" s="372"/>
      <c r="SRQ5" s="372"/>
      <c r="SRR5" s="372"/>
      <c r="SRS5" s="372"/>
      <c r="SRT5" s="372"/>
      <c r="SRU5" s="372"/>
      <c r="SRV5" s="372"/>
      <c r="SRW5" s="372"/>
      <c r="SRX5" s="372"/>
      <c r="SRY5" s="372"/>
      <c r="SRZ5" s="372"/>
      <c r="SSA5" s="372"/>
      <c r="SSB5" s="372"/>
      <c r="SSC5" s="372"/>
      <c r="SSD5" s="372"/>
      <c r="SSE5" s="372"/>
      <c r="SSF5" s="372"/>
      <c r="SSG5" s="372"/>
      <c r="SSH5" s="372"/>
      <c r="SSI5" s="372"/>
      <c r="SSJ5" s="372"/>
      <c r="SSK5" s="372"/>
      <c r="SSL5" s="372"/>
      <c r="SSM5" s="372"/>
      <c r="SSN5" s="372"/>
      <c r="SSO5" s="372"/>
      <c r="SSP5" s="372"/>
      <c r="SSQ5" s="372"/>
      <c r="SSR5" s="372"/>
      <c r="SSS5" s="372"/>
      <c r="SST5" s="372"/>
      <c r="SSU5" s="372"/>
      <c r="SSV5" s="372"/>
      <c r="SSW5" s="372"/>
      <c r="SSX5" s="372"/>
      <c r="SSY5" s="372"/>
      <c r="SSZ5" s="372"/>
      <c r="STA5" s="372"/>
      <c r="STB5" s="372"/>
      <c r="STC5" s="372"/>
      <c r="STD5" s="372"/>
      <c r="STE5" s="372"/>
      <c r="STF5" s="372"/>
      <c r="STG5" s="372"/>
      <c r="STH5" s="372"/>
      <c r="STI5" s="372"/>
      <c r="STJ5" s="372"/>
      <c r="STK5" s="372"/>
      <c r="STL5" s="372"/>
      <c r="STM5" s="372"/>
      <c r="STN5" s="372"/>
      <c r="STO5" s="372"/>
      <c r="STP5" s="372"/>
      <c r="STQ5" s="372"/>
      <c r="STR5" s="372"/>
      <c r="STS5" s="372"/>
      <c r="STT5" s="372"/>
      <c r="STU5" s="372"/>
      <c r="STV5" s="372"/>
      <c r="STW5" s="372"/>
      <c r="STX5" s="372"/>
      <c r="STY5" s="372"/>
      <c r="STZ5" s="372"/>
      <c r="SUA5" s="372"/>
      <c r="SUB5" s="372"/>
      <c r="SUC5" s="372"/>
      <c r="SUD5" s="372"/>
      <c r="SUE5" s="372"/>
      <c r="SUF5" s="372"/>
      <c r="SUG5" s="372"/>
      <c r="SUH5" s="372"/>
      <c r="SUI5" s="372"/>
      <c r="SUJ5" s="372"/>
      <c r="SUK5" s="372"/>
      <c r="SUL5" s="372"/>
      <c r="SUM5" s="372"/>
      <c r="SUN5" s="372"/>
      <c r="SUO5" s="372"/>
      <c r="SUP5" s="372"/>
      <c r="SUQ5" s="372"/>
      <c r="SUR5" s="372"/>
      <c r="SUS5" s="372"/>
      <c r="SUT5" s="372"/>
      <c r="SUU5" s="372"/>
      <c r="SUV5" s="372"/>
      <c r="SUW5" s="372"/>
      <c r="SUX5" s="372"/>
      <c r="SUY5" s="372"/>
      <c r="SUZ5" s="372"/>
      <c r="SVA5" s="372"/>
      <c r="SVB5" s="372"/>
      <c r="SVC5" s="372"/>
      <c r="SVD5" s="372"/>
      <c r="SVE5" s="372"/>
      <c r="SVF5" s="372"/>
      <c r="SVG5" s="372"/>
      <c r="SVH5" s="372"/>
      <c r="SVI5" s="372"/>
      <c r="SVJ5" s="372"/>
      <c r="SVK5" s="372"/>
      <c r="SVL5" s="372"/>
      <c r="SVM5" s="372"/>
      <c r="SVN5" s="372"/>
      <c r="SVO5" s="372"/>
      <c r="SVP5" s="372"/>
      <c r="SVQ5" s="372"/>
      <c r="SVR5" s="372"/>
      <c r="SVS5" s="372"/>
      <c r="SVT5" s="372"/>
      <c r="SVU5" s="372"/>
      <c r="SVV5" s="372"/>
      <c r="SVW5" s="372"/>
      <c r="SVX5" s="372"/>
      <c r="SVY5" s="372"/>
      <c r="SVZ5" s="372"/>
      <c r="SWA5" s="372"/>
      <c r="SWB5" s="372"/>
      <c r="SWC5" s="372"/>
      <c r="SWD5" s="372"/>
      <c r="SWE5" s="372"/>
      <c r="SWF5" s="372"/>
      <c r="SWG5" s="372"/>
      <c r="SWH5" s="372"/>
      <c r="SWI5" s="372"/>
      <c r="SWJ5" s="372"/>
      <c r="SWK5" s="372"/>
      <c r="SWL5" s="372"/>
      <c r="SWM5" s="372"/>
      <c r="SWN5" s="372"/>
      <c r="SWO5" s="372"/>
      <c r="SWP5" s="372"/>
      <c r="SWQ5" s="372"/>
      <c r="SWR5" s="372"/>
      <c r="SWS5" s="372"/>
      <c r="SWT5" s="372"/>
      <c r="SWU5" s="372"/>
      <c r="SWV5" s="372"/>
      <c r="SWW5" s="372"/>
      <c r="SWX5" s="372"/>
      <c r="SWY5" s="372"/>
      <c r="SWZ5" s="372"/>
      <c r="SXA5" s="372"/>
      <c r="SXB5" s="372"/>
      <c r="SXC5" s="372"/>
      <c r="SXD5" s="372"/>
      <c r="SXE5" s="372"/>
      <c r="SXF5" s="372"/>
      <c r="SXG5" s="372"/>
      <c r="SXH5" s="372"/>
      <c r="SXI5" s="372"/>
      <c r="SXJ5" s="372"/>
      <c r="SXK5" s="372"/>
      <c r="SXL5" s="372"/>
      <c r="SXM5" s="372"/>
      <c r="SXN5" s="372"/>
      <c r="SXO5" s="372"/>
      <c r="SXP5" s="372"/>
      <c r="SXQ5" s="372"/>
      <c r="SXR5" s="372"/>
      <c r="SXS5" s="372"/>
      <c r="SXT5" s="372"/>
      <c r="SXU5" s="372"/>
      <c r="SXV5" s="372"/>
      <c r="SXW5" s="372"/>
      <c r="SXX5" s="372"/>
      <c r="SXY5" s="372"/>
      <c r="SXZ5" s="372"/>
      <c r="SYA5" s="372"/>
      <c r="SYB5" s="372"/>
      <c r="SYC5" s="372"/>
      <c r="SYD5" s="372"/>
      <c r="SYE5" s="372"/>
      <c r="SYF5" s="372"/>
      <c r="SYG5" s="372"/>
      <c r="SYH5" s="372"/>
      <c r="SYI5" s="372"/>
      <c r="SYJ5" s="372"/>
      <c r="SYK5" s="372"/>
      <c r="SYL5" s="372"/>
      <c r="SYM5" s="372"/>
      <c r="SYN5" s="372"/>
      <c r="SYO5" s="372"/>
      <c r="SYP5" s="372"/>
      <c r="SYQ5" s="372"/>
      <c r="SYR5" s="372"/>
      <c r="SYS5" s="372"/>
      <c r="SYT5" s="372"/>
      <c r="SYU5" s="372"/>
      <c r="SYV5" s="372"/>
      <c r="SYW5" s="372"/>
      <c r="SYX5" s="372"/>
      <c r="SYY5" s="372"/>
      <c r="SYZ5" s="372"/>
      <c r="SZA5" s="372"/>
      <c r="SZB5" s="372"/>
      <c r="SZC5" s="372"/>
      <c r="SZD5" s="372"/>
      <c r="SZE5" s="372"/>
      <c r="SZF5" s="372"/>
      <c r="SZG5" s="372"/>
      <c r="SZH5" s="372"/>
      <c r="SZI5" s="372"/>
      <c r="SZJ5" s="372"/>
      <c r="SZK5" s="372"/>
      <c r="SZL5" s="372"/>
      <c r="SZM5" s="372"/>
      <c r="SZN5" s="372"/>
      <c r="SZO5" s="372"/>
      <c r="SZP5" s="372"/>
      <c r="SZQ5" s="372"/>
      <c r="SZR5" s="372"/>
      <c r="SZS5" s="372"/>
      <c r="SZT5" s="372"/>
      <c r="SZU5" s="372"/>
      <c r="SZV5" s="372"/>
      <c r="SZW5" s="372"/>
      <c r="SZX5" s="372"/>
      <c r="SZY5" s="372"/>
      <c r="SZZ5" s="372"/>
      <c r="TAA5" s="372"/>
      <c r="TAB5" s="372"/>
      <c r="TAC5" s="372"/>
      <c r="TAD5" s="372"/>
      <c r="TAE5" s="372"/>
      <c r="TAF5" s="372"/>
      <c r="TAG5" s="372"/>
      <c r="TAH5" s="372"/>
      <c r="TAI5" s="372"/>
      <c r="TAJ5" s="372"/>
      <c r="TAK5" s="372"/>
      <c r="TAL5" s="372"/>
      <c r="TAM5" s="372"/>
      <c r="TAN5" s="372"/>
      <c r="TAO5" s="372"/>
      <c r="TAP5" s="372"/>
      <c r="TAQ5" s="372"/>
      <c r="TAR5" s="372"/>
      <c r="TAS5" s="372"/>
      <c r="TAT5" s="372"/>
      <c r="TAU5" s="372"/>
      <c r="TAV5" s="372"/>
      <c r="TAW5" s="372"/>
      <c r="TAX5" s="372"/>
      <c r="TAY5" s="372"/>
      <c r="TAZ5" s="372"/>
      <c r="TBA5" s="372"/>
      <c r="TBB5" s="372"/>
      <c r="TBC5" s="372"/>
      <c r="TBD5" s="372"/>
      <c r="TBE5" s="372"/>
      <c r="TBF5" s="372"/>
      <c r="TBG5" s="372"/>
      <c r="TBH5" s="372"/>
      <c r="TBI5" s="372"/>
      <c r="TBJ5" s="372"/>
      <c r="TBK5" s="372"/>
      <c r="TBL5" s="372"/>
      <c r="TBM5" s="372"/>
      <c r="TBN5" s="372"/>
      <c r="TBO5" s="372"/>
      <c r="TBP5" s="372"/>
      <c r="TBQ5" s="372"/>
      <c r="TBR5" s="372"/>
      <c r="TBS5" s="372"/>
      <c r="TBT5" s="372"/>
      <c r="TBU5" s="372"/>
      <c r="TBV5" s="372"/>
      <c r="TBW5" s="372"/>
      <c r="TBX5" s="372"/>
      <c r="TBY5" s="372"/>
      <c r="TBZ5" s="372"/>
      <c r="TCA5" s="372"/>
      <c r="TCB5" s="372"/>
      <c r="TCC5" s="372"/>
      <c r="TCD5" s="372"/>
      <c r="TCE5" s="372"/>
      <c r="TCF5" s="372"/>
      <c r="TCG5" s="372"/>
      <c r="TCH5" s="372"/>
      <c r="TCI5" s="372"/>
      <c r="TCJ5" s="372"/>
      <c r="TCK5" s="372"/>
      <c r="TCL5" s="372"/>
      <c r="TCM5" s="372"/>
      <c r="TCN5" s="372"/>
      <c r="TCO5" s="372"/>
      <c r="TCP5" s="372"/>
      <c r="TCQ5" s="372"/>
      <c r="TCR5" s="372"/>
      <c r="TCS5" s="372"/>
      <c r="TCT5" s="372"/>
      <c r="TCU5" s="372"/>
      <c r="TCV5" s="372"/>
      <c r="TCW5" s="372"/>
      <c r="TCX5" s="372"/>
      <c r="TCY5" s="372"/>
      <c r="TCZ5" s="372"/>
      <c r="TDA5" s="372"/>
      <c r="TDB5" s="372"/>
      <c r="TDC5" s="372"/>
      <c r="TDD5" s="372"/>
      <c r="TDE5" s="372"/>
      <c r="TDF5" s="372"/>
      <c r="TDG5" s="372"/>
      <c r="TDH5" s="372"/>
      <c r="TDI5" s="372"/>
      <c r="TDJ5" s="372"/>
      <c r="TDK5" s="372"/>
      <c r="TDL5" s="372"/>
      <c r="TDM5" s="372"/>
      <c r="TDN5" s="372"/>
      <c r="TDO5" s="372"/>
      <c r="TDP5" s="372"/>
      <c r="TDQ5" s="372"/>
      <c r="TDR5" s="372"/>
      <c r="TDS5" s="372"/>
      <c r="TDT5" s="372"/>
      <c r="TDU5" s="372"/>
      <c r="TDV5" s="372"/>
      <c r="TDW5" s="372"/>
      <c r="TDX5" s="372"/>
      <c r="TDY5" s="372"/>
      <c r="TDZ5" s="372"/>
      <c r="TEA5" s="372"/>
      <c r="TEB5" s="372"/>
      <c r="TEC5" s="372"/>
      <c r="TED5" s="372"/>
      <c r="TEE5" s="372"/>
      <c r="TEF5" s="372"/>
      <c r="TEG5" s="372"/>
      <c r="TEH5" s="372"/>
      <c r="TEI5" s="372"/>
      <c r="TEJ5" s="372"/>
      <c r="TEK5" s="372"/>
      <c r="TEL5" s="372"/>
      <c r="TEM5" s="372"/>
      <c r="TEN5" s="372"/>
      <c r="TEO5" s="372"/>
      <c r="TEP5" s="372"/>
      <c r="TEQ5" s="372"/>
      <c r="TER5" s="372"/>
      <c r="TES5" s="372"/>
      <c r="TET5" s="372"/>
      <c r="TEU5" s="372"/>
      <c r="TEV5" s="372"/>
      <c r="TEW5" s="372"/>
      <c r="TEX5" s="372"/>
      <c r="TEY5" s="372"/>
      <c r="TEZ5" s="372"/>
      <c r="TFA5" s="372"/>
      <c r="TFB5" s="372"/>
      <c r="TFC5" s="372"/>
      <c r="TFD5" s="372"/>
      <c r="TFE5" s="372"/>
      <c r="TFF5" s="372"/>
      <c r="TFG5" s="372"/>
      <c r="TFH5" s="372"/>
      <c r="TFI5" s="372"/>
      <c r="TFJ5" s="372"/>
      <c r="TFK5" s="372"/>
      <c r="TFL5" s="372"/>
      <c r="TFM5" s="372"/>
      <c r="TFN5" s="372"/>
      <c r="TFO5" s="372"/>
      <c r="TFP5" s="372"/>
      <c r="TFQ5" s="372"/>
      <c r="TFR5" s="372"/>
      <c r="TFS5" s="372"/>
      <c r="TFT5" s="372"/>
      <c r="TFU5" s="372"/>
      <c r="TFV5" s="372"/>
      <c r="TFW5" s="372"/>
      <c r="TFX5" s="372"/>
      <c r="TFY5" s="372"/>
      <c r="TFZ5" s="372"/>
      <c r="TGA5" s="372"/>
      <c r="TGB5" s="372"/>
      <c r="TGC5" s="372"/>
      <c r="TGD5" s="372"/>
      <c r="TGE5" s="372"/>
      <c r="TGF5" s="372"/>
      <c r="TGG5" s="372"/>
      <c r="TGH5" s="372"/>
      <c r="TGI5" s="372"/>
      <c r="TGJ5" s="372"/>
      <c r="TGK5" s="372"/>
      <c r="TGL5" s="372"/>
      <c r="TGM5" s="372"/>
      <c r="TGN5" s="372"/>
      <c r="TGO5" s="372"/>
      <c r="TGP5" s="372"/>
      <c r="TGQ5" s="372"/>
      <c r="TGR5" s="372"/>
      <c r="TGS5" s="372"/>
      <c r="TGT5" s="372"/>
      <c r="TGU5" s="372"/>
      <c r="TGV5" s="372"/>
      <c r="TGW5" s="372"/>
      <c r="TGX5" s="372"/>
      <c r="TGY5" s="372"/>
      <c r="TGZ5" s="372"/>
      <c r="THA5" s="372"/>
      <c r="THB5" s="372"/>
      <c r="THC5" s="372"/>
      <c r="THD5" s="372"/>
      <c r="THE5" s="372"/>
      <c r="THF5" s="372"/>
      <c r="THG5" s="372"/>
      <c r="THH5" s="372"/>
      <c r="THI5" s="372"/>
      <c r="THJ5" s="372"/>
      <c r="THK5" s="372"/>
      <c r="THL5" s="372"/>
      <c r="THM5" s="372"/>
      <c r="THN5" s="372"/>
      <c r="THO5" s="372"/>
      <c r="THP5" s="372"/>
      <c r="THQ5" s="372"/>
      <c r="THR5" s="372"/>
      <c r="THS5" s="372"/>
      <c r="THT5" s="372"/>
      <c r="THU5" s="372"/>
      <c r="THV5" s="372"/>
      <c r="THW5" s="372"/>
      <c r="THX5" s="372"/>
      <c r="THY5" s="372"/>
      <c r="THZ5" s="372"/>
      <c r="TIA5" s="372"/>
      <c r="TIB5" s="372"/>
      <c r="TIC5" s="372"/>
      <c r="TID5" s="372"/>
      <c r="TIE5" s="372"/>
      <c r="TIF5" s="372"/>
      <c r="TIG5" s="372"/>
      <c r="TIH5" s="372"/>
      <c r="TII5" s="372"/>
      <c r="TIJ5" s="372"/>
      <c r="TIK5" s="372"/>
      <c r="TIL5" s="372"/>
      <c r="TIM5" s="372"/>
      <c r="TIN5" s="372"/>
      <c r="TIO5" s="372"/>
      <c r="TIP5" s="372"/>
      <c r="TIQ5" s="372"/>
      <c r="TIR5" s="372"/>
      <c r="TIS5" s="372"/>
      <c r="TIT5" s="372"/>
      <c r="TIU5" s="372"/>
      <c r="TIV5" s="372"/>
      <c r="TIW5" s="372"/>
      <c r="TIX5" s="372"/>
      <c r="TIY5" s="372"/>
      <c r="TIZ5" s="372"/>
      <c r="TJA5" s="372"/>
      <c r="TJB5" s="372"/>
      <c r="TJC5" s="372"/>
      <c r="TJD5" s="372"/>
      <c r="TJE5" s="372"/>
      <c r="TJF5" s="372"/>
      <c r="TJG5" s="372"/>
      <c r="TJH5" s="372"/>
      <c r="TJI5" s="372"/>
      <c r="TJJ5" s="372"/>
      <c r="TJK5" s="372"/>
      <c r="TJL5" s="372"/>
      <c r="TJM5" s="372"/>
      <c r="TJN5" s="372"/>
      <c r="TJO5" s="372"/>
      <c r="TJP5" s="372"/>
      <c r="TJQ5" s="372"/>
      <c r="TJR5" s="372"/>
      <c r="TJS5" s="372"/>
      <c r="TJT5" s="372"/>
      <c r="TJU5" s="372"/>
      <c r="TJV5" s="372"/>
      <c r="TJW5" s="372"/>
      <c r="TJX5" s="372"/>
      <c r="TJY5" s="372"/>
      <c r="TJZ5" s="372"/>
      <c r="TKA5" s="372"/>
      <c r="TKB5" s="372"/>
      <c r="TKC5" s="372"/>
      <c r="TKD5" s="372"/>
      <c r="TKE5" s="372"/>
      <c r="TKF5" s="372"/>
      <c r="TKG5" s="372"/>
      <c r="TKH5" s="372"/>
      <c r="TKI5" s="372"/>
      <c r="TKJ5" s="372"/>
      <c r="TKK5" s="372"/>
      <c r="TKL5" s="372"/>
      <c r="TKM5" s="372"/>
      <c r="TKN5" s="372"/>
      <c r="TKO5" s="372"/>
      <c r="TKP5" s="372"/>
      <c r="TKQ5" s="372"/>
      <c r="TKR5" s="372"/>
      <c r="TKS5" s="372"/>
      <c r="TKT5" s="372"/>
      <c r="TKU5" s="372"/>
      <c r="TKV5" s="372"/>
      <c r="TKW5" s="372"/>
      <c r="TKX5" s="372"/>
      <c r="TKY5" s="372"/>
      <c r="TKZ5" s="372"/>
      <c r="TLA5" s="372"/>
      <c r="TLB5" s="372"/>
      <c r="TLC5" s="372"/>
      <c r="TLD5" s="372"/>
      <c r="TLE5" s="372"/>
      <c r="TLF5" s="372"/>
      <c r="TLG5" s="372"/>
      <c r="TLH5" s="372"/>
      <c r="TLI5" s="372"/>
      <c r="TLJ5" s="372"/>
      <c r="TLK5" s="372"/>
      <c r="TLL5" s="372"/>
      <c r="TLM5" s="372"/>
      <c r="TLN5" s="372"/>
      <c r="TLO5" s="372"/>
      <c r="TLP5" s="372"/>
      <c r="TLQ5" s="372"/>
      <c r="TLR5" s="372"/>
      <c r="TLS5" s="372"/>
      <c r="TLT5" s="372"/>
      <c r="TLU5" s="372"/>
      <c r="TLV5" s="372"/>
      <c r="TLW5" s="372"/>
      <c r="TLX5" s="372"/>
      <c r="TLY5" s="372"/>
      <c r="TLZ5" s="372"/>
      <c r="TMA5" s="372"/>
      <c r="TMB5" s="372"/>
      <c r="TMC5" s="372"/>
      <c r="TMD5" s="372"/>
      <c r="TME5" s="372"/>
      <c r="TMF5" s="372"/>
      <c r="TMG5" s="372"/>
      <c r="TMH5" s="372"/>
      <c r="TMI5" s="372"/>
      <c r="TMJ5" s="372"/>
      <c r="TMK5" s="372"/>
      <c r="TML5" s="372"/>
      <c r="TMM5" s="372"/>
      <c r="TMN5" s="372"/>
      <c r="TMO5" s="372"/>
      <c r="TMP5" s="372"/>
      <c r="TMQ5" s="372"/>
      <c r="TMR5" s="372"/>
      <c r="TMS5" s="372"/>
      <c r="TMT5" s="372"/>
      <c r="TMU5" s="372"/>
      <c r="TMV5" s="372"/>
      <c r="TMW5" s="372"/>
      <c r="TMX5" s="372"/>
      <c r="TMY5" s="372"/>
      <c r="TMZ5" s="372"/>
      <c r="TNA5" s="372"/>
      <c r="TNB5" s="372"/>
      <c r="TNC5" s="372"/>
      <c r="TND5" s="372"/>
      <c r="TNE5" s="372"/>
      <c r="TNF5" s="372"/>
      <c r="TNG5" s="372"/>
      <c r="TNH5" s="372"/>
      <c r="TNI5" s="372"/>
      <c r="TNJ5" s="372"/>
      <c r="TNK5" s="372"/>
      <c r="TNL5" s="372"/>
      <c r="TNM5" s="372"/>
      <c r="TNN5" s="372"/>
      <c r="TNO5" s="372"/>
      <c r="TNP5" s="372"/>
      <c r="TNQ5" s="372"/>
      <c r="TNR5" s="372"/>
      <c r="TNS5" s="372"/>
      <c r="TNT5" s="372"/>
      <c r="TNU5" s="372"/>
      <c r="TNV5" s="372"/>
      <c r="TNW5" s="372"/>
      <c r="TNX5" s="372"/>
      <c r="TNY5" s="372"/>
      <c r="TNZ5" s="372"/>
      <c r="TOA5" s="372"/>
      <c r="TOB5" s="372"/>
      <c r="TOC5" s="372"/>
      <c r="TOD5" s="372"/>
      <c r="TOE5" s="372"/>
      <c r="TOF5" s="372"/>
      <c r="TOG5" s="372"/>
      <c r="TOH5" s="372"/>
      <c r="TOI5" s="372"/>
      <c r="TOJ5" s="372"/>
      <c r="TOK5" s="372"/>
      <c r="TOL5" s="372"/>
      <c r="TOM5" s="372"/>
      <c r="TON5" s="372"/>
      <c r="TOO5" s="372"/>
      <c r="TOP5" s="372"/>
      <c r="TOQ5" s="372"/>
      <c r="TOR5" s="372"/>
      <c r="TOS5" s="372"/>
      <c r="TOT5" s="372"/>
      <c r="TOU5" s="372"/>
      <c r="TOV5" s="372"/>
      <c r="TOW5" s="372"/>
      <c r="TOX5" s="372"/>
      <c r="TOY5" s="372"/>
      <c r="TOZ5" s="372"/>
      <c r="TPA5" s="372"/>
      <c r="TPB5" s="372"/>
      <c r="TPC5" s="372"/>
      <c r="TPD5" s="372"/>
      <c r="TPE5" s="372"/>
      <c r="TPF5" s="372"/>
      <c r="TPG5" s="372"/>
      <c r="TPH5" s="372"/>
      <c r="TPI5" s="372"/>
      <c r="TPJ5" s="372"/>
      <c r="TPK5" s="372"/>
      <c r="TPL5" s="372"/>
      <c r="TPM5" s="372"/>
      <c r="TPN5" s="372"/>
      <c r="TPO5" s="372"/>
      <c r="TPP5" s="372"/>
      <c r="TPQ5" s="372"/>
      <c r="TPR5" s="372"/>
      <c r="TPS5" s="372"/>
      <c r="TPT5" s="372"/>
      <c r="TPU5" s="372"/>
      <c r="TPV5" s="372"/>
      <c r="TPW5" s="372"/>
      <c r="TPX5" s="372"/>
      <c r="TPY5" s="372"/>
      <c r="TPZ5" s="372"/>
      <c r="TQA5" s="372"/>
      <c r="TQB5" s="372"/>
      <c r="TQC5" s="372"/>
      <c r="TQD5" s="372"/>
      <c r="TQE5" s="372"/>
      <c r="TQF5" s="372"/>
      <c r="TQG5" s="372"/>
      <c r="TQH5" s="372"/>
      <c r="TQI5" s="372"/>
      <c r="TQJ5" s="372"/>
      <c r="TQK5" s="372"/>
      <c r="TQL5" s="372"/>
      <c r="TQM5" s="372"/>
      <c r="TQN5" s="372"/>
      <c r="TQO5" s="372"/>
      <c r="TQP5" s="372"/>
      <c r="TQQ5" s="372"/>
      <c r="TQR5" s="372"/>
      <c r="TQS5" s="372"/>
      <c r="TQT5" s="372"/>
      <c r="TQU5" s="372"/>
      <c r="TQV5" s="372"/>
      <c r="TQW5" s="372"/>
      <c r="TQX5" s="372"/>
      <c r="TQY5" s="372"/>
      <c r="TQZ5" s="372"/>
      <c r="TRA5" s="372"/>
      <c r="TRB5" s="372"/>
      <c r="TRC5" s="372"/>
      <c r="TRD5" s="372"/>
      <c r="TRE5" s="372"/>
      <c r="TRF5" s="372"/>
      <c r="TRG5" s="372"/>
      <c r="TRH5" s="372"/>
      <c r="TRI5" s="372"/>
      <c r="TRJ5" s="372"/>
      <c r="TRK5" s="372"/>
      <c r="TRL5" s="372"/>
      <c r="TRM5" s="372"/>
      <c r="TRN5" s="372"/>
      <c r="TRO5" s="372"/>
      <c r="TRP5" s="372"/>
      <c r="TRQ5" s="372"/>
      <c r="TRR5" s="372"/>
      <c r="TRS5" s="372"/>
      <c r="TRT5" s="372"/>
      <c r="TRU5" s="372"/>
      <c r="TRV5" s="372"/>
      <c r="TRW5" s="372"/>
      <c r="TRX5" s="372"/>
      <c r="TRY5" s="372"/>
      <c r="TRZ5" s="372"/>
      <c r="TSA5" s="372"/>
      <c r="TSB5" s="372"/>
      <c r="TSC5" s="372"/>
      <c r="TSD5" s="372"/>
      <c r="TSE5" s="372"/>
      <c r="TSF5" s="372"/>
      <c r="TSG5" s="372"/>
      <c r="TSH5" s="372"/>
      <c r="TSI5" s="372"/>
      <c r="TSJ5" s="372"/>
      <c r="TSK5" s="372"/>
      <c r="TSL5" s="372"/>
      <c r="TSM5" s="372"/>
      <c r="TSN5" s="372"/>
      <c r="TSO5" s="372"/>
      <c r="TSP5" s="372"/>
      <c r="TSQ5" s="372"/>
      <c r="TSR5" s="372"/>
      <c r="TSS5" s="372"/>
      <c r="TST5" s="372"/>
      <c r="TSU5" s="372"/>
      <c r="TSV5" s="372"/>
      <c r="TSW5" s="372"/>
      <c r="TSX5" s="372"/>
      <c r="TSY5" s="372"/>
      <c r="TSZ5" s="372"/>
      <c r="TTA5" s="372"/>
      <c r="TTB5" s="372"/>
      <c r="TTC5" s="372"/>
      <c r="TTD5" s="372"/>
      <c r="TTE5" s="372"/>
      <c r="TTF5" s="372"/>
      <c r="TTG5" s="372"/>
      <c r="TTH5" s="372"/>
      <c r="TTI5" s="372"/>
      <c r="TTJ5" s="372"/>
      <c r="TTK5" s="372"/>
      <c r="TTL5" s="372"/>
      <c r="TTM5" s="372"/>
      <c r="TTN5" s="372"/>
      <c r="TTO5" s="372"/>
      <c r="TTP5" s="372"/>
      <c r="TTQ5" s="372"/>
      <c r="TTR5" s="372"/>
      <c r="TTS5" s="372"/>
      <c r="TTT5" s="372"/>
      <c r="TTU5" s="372"/>
      <c r="TTV5" s="372"/>
      <c r="TTW5" s="372"/>
      <c r="TTX5" s="372"/>
      <c r="TTY5" s="372"/>
      <c r="TTZ5" s="372"/>
      <c r="TUA5" s="372"/>
      <c r="TUB5" s="372"/>
      <c r="TUC5" s="372"/>
      <c r="TUD5" s="372"/>
      <c r="TUE5" s="372"/>
      <c r="TUF5" s="372"/>
      <c r="TUG5" s="372"/>
      <c r="TUH5" s="372"/>
      <c r="TUI5" s="372"/>
      <c r="TUJ5" s="372"/>
      <c r="TUK5" s="372"/>
      <c r="TUL5" s="372"/>
      <c r="TUM5" s="372"/>
      <c r="TUN5" s="372"/>
      <c r="TUO5" s="372"/>
      <c r="TUP5" s="372"/>
      <c r="TUQ5" s="372"/>
      <c r="TUR5" s="372"/>
      <c r="TUS5" s="372"/>
      <c r="TUT5" s="372"/>
      <c r="TUU5" s="372"/>
      <c r="TUV5" s="372"/>
      <c r="TUW5" s="372"/>
      <c r="TUX5" s="372"/>
      <c r="TUY5" s="372"/>
      <c r="TUZ5" s="372"/>
      <c r="TVA5" s="372"/>
      <c r="TVB5" s="372"/>
      <c r="TVC5" s="372"/>
      <c r="TVD5" s="372"/>
      <c r="TVE5" s="372"/>
      <c r="TVF5" s="372"/>
      <c r="TVG5" s="372"/>
      <c r="TVH5" s="372"/>
      <c r="TVI5" s="372"/>
      <c r="TVJ5" s="372"/>
      <c r="TVK5" s="372"/>
      <c r="TVL5" s="372"/>
      <c r="TVM5" s="372"/>
      <c r="TVN5" s="372"/>
      <c r="TVO5" s="372"/>
      <c r="TVP5" s="372"/>
      <c r="TVQ5" s="372"/>
      <c r="TVR5" s="372"/>
      <c r="TVS5" s="372"/>
      <c r="TVT5" s="372"/>
      <c r="TVU5" s="372"/>
      <c r="TVV5" s="372"/>
      <c r="TVW5" s="372"/>
      <c r="TVX5" s="372"/>
      <c r="TVY5" s="372"/>
      <c r="TVZ5" s="372"/>
      <c r="TWA5" s="372"/>
      <c r="TWB5" s="372"/>
      <c r="TWC5" s="372"/>
      <c r="TWD5" s="372"/>
      <c r="TWE5" s="372"/>
      <c r="TWF5" s="372"/>
      <c r="TWG5" s="372"/>
      <c r="TWH5" s="372"/>
      <c r="TWI5" s="372"/>
      <c r="TWJ5" s="372"/>
      <c r="TWK5" s="372"/>
      <c r="TWL5" s="372"/>
      <c r="TWM5" s="372"/>
      <c r="TWN5" s="372"/>
      <c r="TWO5" s="372"/>
      <c r="TWP5" s="372"/>
      <c r="TWQ5" s="372"/>
      <c r="TWR5" s="372"/>
      <c r="TWS5" s="372"/>
      <c r="TWT5" s="372"/>
      <c r="TWU5" s="372"/>
      <c r="TWV5" s="372"/>
      <c r="TWW5" s="372"/>
      <c r="TWX5" s="372"/>
      <c r="TWY5" s="372"/>
      <c r="TWZ5" s="372"/>
      <c r="TXA5" s="372"/>
      <c r="TXB5" s="372"/>
      <c r="TXC5" s="372"/>
      <c r="TXD5" s="372"/>
      <c r="TXE5" s="372"/>
      <c r="TXF5" s="372"/>
      <c r="TXG5" s="372"/>
      <c r="TXH5" s="372"/>
      <c r="TXI5" s="372"/>
      <c r="TXJ5" s="372"/>
      <c r="TXK5" s="372"/>
      <c r="TXL5" s="372"/>
      <c r="TXM5" s="372"/>
      <c r="TXN5" s="372"/>
      <c r="TXO5" s="372"/>
      <c r="TXP5" s="372"/>
      <c r="TXQ5" s="372"/>
      <c r="TXR5" s="372"/>
      <c r="TXS5" s="372"/>
      <c r="TXT5" s="372"/>
      <c r="TXU5" s="372"/>
      <c r="TXV5" s="372"/>
      <c r="TXW5" s="372"/>
      <c r="TXX5" s="372"/>
      <c r="TXY5" s="372"/>
      <c r="TXZ5" s="372"/>
      <c r="TYA5" s="372"/>
      <c r="TYB5" s="372"/>
      <c r="TYC5" s="372"/>
      <c r="TYD5" s="372"/>
      <c r="TYE5" s="372"/>
      <c r="TYF5" s="372"/>
      <c r="TYG5" s="372"/>
      <c r="TYH5" s="372"/>
      <c r="TYI5" s="372"/>
      <c r="TYJ5" s="372"/>
      <c r="TYK5" s="372"/>
      <c r="TYL5" s="372"/>
      <c r="TYM5" s="372"/>
      <c r="TYN5" s="372"/>
      <c r="TYO5" s="372"/>
      <c r="TYP5" s="372"/>
      <c r="TYQ5" s="372"/>
      <c r="TYR5" s="372"/>
      <c r="TYS5" s="372"/>
      <c r="TYT5" s="372"/>
      <c r="TYU5" s="372"/>
      <c r="TYV5" s="372"/>
      <c r="TYW5" s="372"/>
      <c r="TYX5" s="372"/>
      <c r="TYY5" s="372"/>
      <c r="TYZ5" s="372"/>
      <c r="TZA5" s="372"/>
      <c r="TZB5" s="372"/>
      <c r="TZC5" s="372"/>
      <c r="TZD5" s="372"/>
      <c r="TZE5" s="372"/>
      <c r="TZF5" s="372"/>
      <c r="TZG5" s="372"/>
      <c r="TZH5" s="372"/>
      <c r="TZI5" s="372"/>
      <c r="TZJ5" s="372"/>
      <c r="TZK5" s="372"/>
      <c r="TZL5" s="372"/>
      <c r="TZM5" s="372"/>
      <c r="TZN5" s="372"/>
      <c r="TZO5" s="372"/>
      <c r="TZP5" s="372"/>
      <c r="TZQ5" s="372"/>
      <c r="TZR5" s="372"/>
      <c r="TZS5" s="372"/>
      <c r="TZT5" s="372"/>
      <c r="TZU5" s="372"/>
      <c r="TZV5" s="372"/>
      <c r="TZW5" s="372"/>
      <c r="TZX5" s="372"/>
      <c r="TZY5" s="372"/>
      <c r="TZZ5" s="372"/>
      <c r="UAA5" s="372"/>
      <c r="UAB5" s="372"/>
      <c r="UAC5" s="372"/>
      <c r="UAD5" s="372"/>
      <c r="UAE5" s="372"/>
      <c r="UAF5" s="372"/>
      <c r="UAG5" s="372"/>
      <c r="UAH5" s="372"/>
      <c r="UAI5" s="372"/>
      <c r="UAJ5" s="372"/>
      <c r="UAK5" s="372"/>
      <c r="UAL5" s="372"/>
      <c r="UAM5" s="372"/>
      <c r="UAN5" s="372"/>
      <c r="UAO5" s="372"/>
      <c r="UAP5" s="372"/>
      <c r="UAQ5" s="372"/>
      <c r="UAR5" s="372"/>
      <c r="UAS5" s="372"/>
      <c r="UAT5" s="372"/>
      <c r="UAU5" s="372"/>
      <c r="UAV5" s="372"/>
      <c r="UAW5" s="372"/>
      <c r="UAX5" s="372"/>
      <c r="UAY5" s="372"/>
      <c r="UAZ5" s="372"/>
      <c r="UBA5" s="372"/>
      <c r="UBB5" s="372"/>
      <c r="UBC5" s="372"/>
      <c r="UBD5" s="372"/>
      <c r="UBE5" s="372"/>
      <c r="UBF5" s="372"/>
      <c r="UBG5" s="372"/>
      <c r="UBH5" s="372"/>
      <c r="UBI5" s="372"/>
      <c r="UBJ5" s="372"/>
      <c r="UBK5" s="372"/>
      <c r="UBL5" s="372"/>
      <c r="UBM5" s="372"/>
      <c r="UBN5" s="372"/>
      <c r="UBO5" s="372"/>
      <c r="UBP5" s="372"/>
      <c r="UBQ5" s="372"/>
      <c r="UBR5" s="372"/>
      <c r="UBS5" s="372"/>
      <c r="UBT5" s="372"/>
      <c r="UBU5" s="372"/>
      <c r="UBV5" s="372"/>
      <c r="UBW5" s="372"/>
      <c r="UBX5" s="372"/>
      <c r="UBY5" s="372"/>
      <c r="UBZ5" s="372"/>
      <c r="UCA5" s="372"/>
      <c r="UCB5" s="372"/>
      <c r="UCC5" s="372"/>
      <c r="UCD5" s="372"/>
      <c r="UCE5" s="372"/>
      <c r="UCF5" s="372"/>
      <c r="UCG5" s="372"/>
      <c r="UCH5" s="372"/>
      <c r="UCI5" s="372"/>
      <c r="UCJ5" s="372"/>
      <c r="UCK5" s="372"/>
      <c r="UCL5" s="372"/>
      <c r="UCM5" s="372"/>
      <c r="UCN5" s="372"/>
      <c r="UCO5" s="372"/>
      <c r="UCP5" s="372"/>
      <c r="UCQ5" s="372"/>
      <c r="UCR5" s="372"/>
      <c r="UCS5" s="372"/>
      <c r="UCT5" s="372"/>
      <c r="UCU5" s="372"/>
      <c r="UCV5" s="372"/>
      <c r="UCW5" s="372"/>
      <c r="UCX5" s="372"/>
      <c r="UCY5" s="372"/>
      <c r="UCZ5" s="372"/>
      <c r="UDA5" s="372"/>
      <c r="UDB5" s="372"/>
      <c r="UDC5" s="372"/>
      <c r="UDD5" s="372"/>
      <c r="UDE5" s="372"/>
      <c r="UDF5" s="372"/>
      <c r="UDG5" s="372"/>
      <c r="UDH5" s="372"/>
      <c r="UDI5" s="372"/>
      <c r="UDJ5" s="372"/>
      <c r="UDK5" s="372"/>
      <c r="UDL5" s="372"/>
      <c r="UDM5" s="372"/>
      <c r="UDN5" s="372"/>
      <c r="UDO5" s="372"/>
      <c r="UDP5" s="372"/>
      <c r="UDQ5" s="372"/>
      <c r="UDR5" s="372"/>
      <c r="UDS5" s="372"/>
      <c r="UDT5" s="372"/>
      <c r="UDU5" s="372"/>
      <c r="UDV5" s="372"/>
      <c r="UDW5" s="372"/>
      <c r="UDX5" s="372"/>
      <c r="UDY5" s="372"/>
      <c r="UDZ5" s="372"/>
      <c r="UEA5" s="372"/>
      <c r="UEB5" s="372"/>
      <c r="UEC5" s="372"/>
      <c r="UED5" s="372"/>
      <c r="UEE5" s="372"/>
      <c r="UEF5" s="372"/>
      <c r="UEG5" s="372"/>
      <c r="UEH5" s="372"/>
      <c r="UEI5" s="372"/>
      <c r="UEJ5" s="372"/>
      <c r="UEK5" s="372"/>
      <c r="UEL5" s="372"/>
      <c r="UEM5" s="372"/>
      <c r="UEN5" s="372"/>
      <c r="UEO5" s="372"/>
      <c r="UEP5" s="372"/>
      <c r="UEQ5" s="372"/>
      <c r="UER5" s="372"/>
      <c r="UES5" s="372"/>
      <c r="UET5" s="372"/>
      <c r="UEU5" s="372"/>
      <c r="UEV5" s="372"/>
      <c r="UEW5" s="372"/>
      <c r="UEX5" s="372"/>
      <c r="UEY5" s="372"/>
      <c r="UEZ5" s="372"/>
      <c r="UFA5" s="372"/>
      <c r="UFB5" s="372"/>
      <c r="UFC5" s="372"/>
      <c r="UFD5" s="372"/>
      <c r="UFE5" s="372"/>
      <c r="UFF5" s="372"/>
      <c r="UFG5" s="372"/>
      <c r="UFH5" s="372"/>
      <c r="UFI5" s="372"/>
      <c r="UFJ5" s="372"/>
      <c r="UFK5" s="372"/>
      <c r="UFL5" s="372"/>
      <c r="UFM5" s="372"/>
      <c r="UFN5" s="372"/>
      <c r="UFO5" s="372"/>
      <c r="UFP5" s="372"/>
      <c r="UFQ5" s="372"/>
      <c r="UFR5" s="372"/>
      <c r="UFS5" s="372"/>
      <c r="UFT5" s="372"/>
      <c r="UFU5" s="372"/>
      <c r="UFV5" s="372"/>
      <c r="UFW5" s="372"/>
      <c r="UFX5" s="372"/>
      <c r="UFY5" s="372"/>
      <c r="UFZ5" s="372"/>
      <c r="UGA5" s="372"/>
      <c r="UGB5" s="372"/>
      <c r="UGC5" s="372"/>
      <c r="UGD5" s="372"/>
      <c r="UGE5" s="372"/>
      <c r="UGF5" s="372"/>
      <c r="UGG5" s="372"/>
      <c r="UGH5" s="372"/>
      <c r="UGI5" s="372"/>
      <c r="UGJ5" s="372"/>
      <c r="UGK5" s="372"/>
      <c r="UGL5" s="372"/>
      <c r="UGM5" s="372"/>
      <c r="UGN5" s="372"/>
      <c r="UGO5" s="372"/>
      <c r="UGP5" s="372"/>
      <c r="UGQ5" s="372"/>
      <c r="UGR5" s="372"/>
      <c r="UGS5" s="372"/>
      <c r="UGT5" s="372"/>
      <c r="UGU5" s="372"/>
      <c r="UGV5" s="372"/>
      <c r="UGW5" s="372"/>
      <c r="UGX5" s="372"/>
      <c r="UGY5" s="372"/>
      <c r="UGZ5" s="372"/>
      <c r="UHA5" s="372"/>
      <c r="UHB5" s="372"/>
      <c r="UHC5" s="372"/>
      <c r="UHD5" s="372"/>
      <c r="UHE5" s="372"/>
      <c r="UHF5" s="372"/>
      <c r="UHG5" s="372"/>
      <c r="UHH5" s="372"/>
      <c r="UHI5" s="372"/>
      <c r="UHJ5" s="372"/>
      <c r="UHK5" s="372"/>
      <c r="UHL5" s="372"/>
      <c r="UHM5" s="372"/>
      <c r="UHN5" s="372"/>
      <c r="UHO5" s="372"/>
      <c r="UHP5" s="372"/>
      <c r="UHQ5" s="372"/>
      <c r="UHR5" s="372"/>
      <c r="UHS5" s="372"/>
      <c r="UHT5" s="372"/>
      <c r="UHU5" s="372"/>
      <c r="UHV5" s="372"/>
      <c r="UHW5" s="372"/>
      <c r="UHX5" s="372"/>
      <c r="UHY5" s="372"/>
      <c r="UHZ5" s="372"/>
      <c r="UIA5" s="372"/>
      <c r="UIB5" s="372"/>
      <c r="UIC5" s="372"/>
      <c r="UID5" s="372"/>
      <c r="UIE5" s="372"/>
      <c r="UIF5" s="372"/>
      <c r="UIG5" s="372"/>
      <c r="UIH5" s="372"/>
      <c r="UII5" s="372"/>
      <c r="UIJ5" s="372"/>
      <c r="UIK5" s="372"/>
      <c r="UIL5" s="372"/>
      <c r="UIM5" s="372"/>
      <c r="UIN5" s="372"/>
      <c r="UIO5" s="372"/>
      <c r="UIP5" s="372"/>
      <c r="UIQ5" s="372"/>
      <c r="UIR5" s="372"/>
      <c r="UIS5" s="372"/>
      <c r="UIT5" s="372"/>
      <c r="UIU5" s="372"/>
      <c r="UIV5" s="372"/>
      <c r="UIW5" s="372"/>
      <c r="UIX5" s="372"/>
      <c r="UIY5" s="372"/>
      <c r="UIZ5" s="372"/>
      <c r="UJA5" s="372"/>
      <c r="UJB5" s="372"/>
      <c r="UJC5" s="372"/>
      <c r="UJD5" s="372"/>
      <c r="UJE5" s="372"/>
      <c r="UJF5" s="372"/>
      <c r="UJG5" s="372"/>
      <c r="UJH5" s="372"/>
      <c r="UJI5" s="372"/>
      <c r="UJJ5" s="372"/>
      <c r="UJK5" s="372"/>
      <c r="UJL5" s="372"/>
      <c r="UJM5" s="372"/>
      <c r="UJN5" s="372"/>
      <c r="UJO5" s="372"/>
      <c r="UJP5" s="372"/>
      <c r="UJQ5" s="372"/>
      <c r="UJR5" s="372"/>
      <c r="UJS5" s="372"/>
      <c r="UJT5" s="372"/>
      <c r="UJU5" s="372"/>
      <c r="UJV5" s="372"/>
      <c r="UJW5" s="372"/>
      <c r="UJX5" s="372"/>
      <c r="UJY5" s="372"/>
      <c r="UJZ5" s="372"/>
      <c r="UKA5" s="372"/>
      <c r="UKB5" s="372"/>
      <c r="UKC5" s="372"/>
      <c r="UKD5" s="372"/>
      <c r="UKE5" s="372"/>
      <c r="UKF5" s="372"/>
      <c r="UKG5" s="372"/>
      <c r="UKH5" s="372"/>
      <c r="UKI5" s="372"/>
      <c r="UKJ5" s="372"/>
      <c r="UKK5" s="372"/>
      <c r="UKL5" s="372"/>
      <c r="UKM5" s="372"/>
      <c r="UKN5" s="372"/>
      <c r="UKO5" s="372"/>
      <c r="UKP5" s="372"/>
      <c r="UKQ5" s="372"/>
      <c r="UKR5" s="372"/>
      <c r="UKS5" s="372"/>
      <c r="UKT5" s="372"/>
      <c r="UKU5" s="372"/>
      <c r="UKV5" s="372"/>
      <c r="UKW5" s="372"/>
      <c r="UKX5" s="372"/>
      <c r="UKY5" s="372"/>
      <c r="UKZ5" s="372"/>
      <c r="ULA5" s="372"/>
      <c r="ULB5" s="372"/>
      <c r="ULC5" s="372"/>
      <c r="ULD5" s="372"/>
      <c r="ULE5" s="372"/>
      <c r="ULF5" s="372"/>
      <c r="ULG5" s="372"/>
      <c r="ULH5" s="372"/>
      <c r="ULI5" s="372"/>
      <c r="ULJ5" s="372"/>
      <c r="ULK5" s="372"/>
      <c r="ULL5" s="372"/>
      <c r="ULM5" s="372"/>
      <c r="ULN5" s="372"/>
      <c r="ULO5" s="372"/>
      <c r="ULP5" s="372"/>
      <c r="ULQ5" s="372"/>
      <c r="ULR5" s="372"/>
      <c r="ULS5" s="372"/>
      <c r="ULT5" s="372"/>
      <c r="ULU5" s="372"/>
      <c r="ULV5" s="372"/>
      <c r="ULW5" s="372"/>
      <c r="ULX5" s="372"/>
      <c r="ULY5" s="372"/>
      <c r="ULZ5" s="372"/>
      <c r="UMA5" s="372"/>
      <c r="UMB5" s="372"/>
      <c r="UMC5" s="372"/>
      <c r="UMD5" s="372"/>
      <c r="UME5" s="372"/>
      <c r="UMF5" s="372"/>
      <c r="UMG5" s="372"/>
      <c r="UMH5" s="372"/>
      <c r="UMI5" s="372"/>
      <c r="UMJ5" s="372"/>
      <c r="UMK5" s="372"/>
      <c r="UML5" s="372"/>
      <c r="UMM5" s="372"/>
      <c r="UMN5" s="372"/>
      <c r="UMO5" s="372"/>
      <c r="UMP5" s="372"/>
      <c r="UMQ5" s="372"/>
      <c r="UMR5" s="372"/>
      <c r="UMS5" s="372"/>
      <c r="UMT5" s="372"/>
      <c r="UMU5" s="372"/>
      <c r="UMV5" s="372"/>
      <c r="UMW5" s="372"/>
      <c r="UMX5" s="372"/>
      <c r="UMY5" s="372"/>
      <c r="UMZ5" s="372"/>
      <c r="UNA5" s="372"/>
      <c r="UNB5" s="372"/>
      <c r="UNC5" s="372"/>
      <c r="UND5" s="372"/>
      <c r="UNE5" s="372"/>
      <c r="UNF5" s="372"/>
      <c r="UNG5" s="372"/>
      <c r="UNH5" s="372"/>
      <c r="UNI5" s="372"/>
      <c r="UNJ5" s="372"/>
      <c r="UNK5" s="372"/>
      <c r="UNL5" s="372"/>
      <c r="UNM5" s="372"/>
      <c r="UNN5" s="372"/>
      <c r="UNO5" s="372"/>
      <c r="UNP5" s="372"/>
      <c r="UNQ5" s="372"/>
      <c r="UNR5" s="372"/>
      <c r="UNS5" s="372"/>
      <c r="UNT5" s="372"/>
      <c r="UNU5" s="372"/>
      <c r="UNV5" s="372"/>
      <c r="UNW5" s="372"/>
      <c r="UNX5" s="372"/>
      <c r="UNY5" s="372"/>
      <c r="UNZ5" s="372"/>
      <c r="UOA5" s="372"/>
      <c r="UOB5" s="372"/>
      <c r="UOC5" s="372"/>
      <c r="UOD5" s="372"/>
      <c r="UOE5" s="372"/>
      <c r="UOF5" s="372"/>
      <c r="UOG5" s="372"/>
      <c r="UOH5" s="372"/>
      <c r="UOI5" s="372"/>
      <c r="UOJ5" s="372"/>
      <c r="UOK5" s="372"/>
      <c r="UOL5" s="372"/>
      <c r="UOM5" s="372"/>
      <c r="UON5" s="372"/>
      <c r="UOO5" s="372"/>
      <c r="UOP5" s="372"/>
      <c r="UOQ5" s="372"/>
      <c r="UOR5" s="372"/>
      <c r="UOS5" s="372"/>
      <c r="UOT5" s="372"/>
      <c r="UOU5" s="372"/>
      <c r="UOV5" s="372"/>
      <c r="UOW5" s="372"/>
      <c r="UOX5" s="372"/>
      <c r="UOY5" s="372"/>
      <c r="UOZ5" s="372"/>
      <c r="UPA5" s="372"/>
      <c r="UPB5" s="372"/>
      <c r="UPC5" s="372"/>
      <c r="UPD5" s="372"/>
      <c r="UPE5" s="372"/>
      <c r="UPF5" s="372"/>
      <c r="UPG5" s="372"/>
      <c r="UPH5" s="372"/>
      <c r="UPI5" s="372"/>
      <c r="UPJ5" s="372"/>
      <c r="UPK5" s="372"/>
      <c r="UPL5" s="372"/>
      <c r="UPM5" s="372"/>
      <c r="UPN5" s="372"/>
      <c r="UPO5" s="372"/>
      <c r="UPP5" s="372"/>
      <c r="UPQ5" s="372"/>
      <c r="UPR5" s="372"/>
      <c r="UPS5" s="372"/>
      <c r="UPT5" s="372"/>
      <c r="UPU5" s="372"/>
      <c r="UPV5" s="372"/>
      <c r="UPW5" s="372"/>
      <c r="UPX5" s="372"/>
      <c r="UPY5" s="372"/>
      <c r="UPZ5" s="372"/>
      <c r="UQA5" s="372"/>
      <c r="UQB5" s="372"/>
      <c r="UQC5" s="372"/>
      <c r="UQD5" s="372"/>
      <c r="UQE5" s="372"/>
      <c r="UQF5" s="372"/>
      <c r="UQG5" s="372"/>
      <c r="UQH5" s="372"/>
      <c r="UQI5" s="372"/>
      <c r="UQJ5" s="372"/>
      <c r="UQK5" s="372"/>
      <c r="UQL5" s="372"/>
      <c r="UQM5" s="372"/>
      <c r="UQN5" s="372"/>
      <c r="UQO5" s="372"/>
      <c r="UQP5" s="372"/>
      <c r="UQQ5" s="372"/>
      <c r="UQR5" s="372"/>
      <c r="UQS5" s="372"/>
      <c r="UQT5" s="372"/>
      <c r="UQU5" s="372"/>
      <c r="UQV5" s="372"/>
      <c r="UQW5" s="372"/>
      <c r="UQX5" s="372"/>
      <c r="UQY5" s="372"/>
      <c r="UQZ5" s="372"/>
      <c r="URA5" s="372"/>
      <c r="URB5" s="372"/>
      <c r="URC5" s="372"/>
      <c r="URD5" s="372"/>
      <c r="URE5" s="372"/>
      <c r="URF5" s="372"/>
      <c r="URG5" s="372"/>
      <c r="URH5" s="372"/>
      <c r="URI5" s="372"/>
      <c r="URJ5" s="372"/>
      <c r="URK5" s="372"/>
      <c r="URL5" s="372"/>
      <c r="URM5" s="372"/>
      <c r="URN5" s="372"/>
      <c r="URO5" s="372"/>
      <c r="URP5" s="372"/>
      <c r="URQ5" s="372"/>
      <c r="URR5" s="372"/>
      <c r="URS5" s="372"/>
      <c r="URT5" s="372"/>
      <c r="URU5" s="372"/>
      <c r="URV5" s="372"/>
      <c r="URW5" s="372"/>
      <c r="URX5" s="372"/>
      <c r="URY5" s="372"/>
      <c r="URZ5" s="372"/>
      <c r="USA5" s="372"/>
      <c r="USB5" s="372"/>
      <c r="USC5" s="372"/>
      <c r="USD5" s="372"/>
      <c r="USE5" s="372"/>
      <c r="USF5" s="372"/>
      <c r="USG5" s="372"/>
      <c r="USH5" s="372"/>
      <c r="USI5" s="372"/>
      <c r="USJ5" s="372"/>
      <c r="USK5" s="372"/>
      <c r="USL5" s="372"/>
      <c r="USM5" s="372"/>
      <c r="USN5" s="372"/>
      <c r="USO5" s="372"/>
      <c r="USP5" s="372"/>
      <c r="USQ5" s="372"/>
      <c r="USR5" s="372"/>
      <c r="USS5" s="372"/>
      <c r="UST5" s="372"/>
      <c r="USU5" s="372"/>
      <c r="USV5" s="372"/>
      <c r="USW5" s="372"/>
      <c r="USX5" s="372"/>
      <c r="USY5" s="372"/>
      <c r="USZ5" s="372"/>
      <c r="UTA5" s="372"/>
      <c r="UTB5" s="372"/>
      <c r="UTC5" s="372"/>
      <c r="UTD5" s="372"/>
      <c r="UTE5" s="372"/>
      <c r="UTF5" s="372"/>
      <c r="UTG5" s="372"/>
      <c r="UTH5" s="372"/>
      <c r="UTI5" s="372"/>
      <c r="UTJ5" s="372"/>
      <c r="UTK5" s="372"/>
      <c r="UTL5" s="372"/>
      <c r="UTM5" s="372"/>
      <c r="UTN5" s="372"/>
      <c r="UTO5" s="372"/>
      <c r="UTP5" s="372"/>
      <c r="UTQ5" s="372"/>
      <c r="UTR5" s="372"/>
      <c r="UTS5" s="372"/>
      <c r="UTT5" s="372"/>
      <c r="UTU5" s="372"/>
      <c r="UTV5" s="372"/>
      <c r="UTW5" s="372"/>
      <c r="UTX5" s="372"/>
      <c r="UTY5" s="372"/>
      <c r="UTZ5" s="372"/>
      <c r="UUA5" s="372"/>
      <c r="UUB5" s="372"/>
      <c r="UUC5" s="372"/>
      <c r="UUD5" s="372"/>
      <c r="UUE5" s="372"/>
      <c r="UUF5" s="372"/>
      <c r="UUG5" s="372"/>
      <c r="UUH5" s="372"/>
      <c r="UUI5" s="372"/>
      <c r="UUJ5" s="372"/>
      <c r="UUK5" s="372"/>
      <c r="UUL5" s="372"/>
      <c r="UUM5" s="372"/>
      <c r="UUN5" s="372"/>
      <c r="UUO5" s="372"/>
      <c r="UUP5" s="372"/>
      <c r="UUQ5" s="372"/>
      <c r="UUR5" s="372"/>
      <c r="UUS5" s="372"/>
      <c r="UUT5" s="372"/>
      <c r="UUU5" s="372"/>
      <c r="UUV5" s="372"/>
      <c r="UUW5" s="372"/>
      <c r="UUX5" s="372"/>
      <c r="UUY5" s="372"/>
      <c r="UUZ5" s="372"/>
      <c r="UVA5" s="372"/>
      <c r="UVB5" s="372"/>
      <c r="UVC5" s="372"/>
      <c r="UVD5" s="372"/>
      <c r="UVE5" s="372"/>
      <c r="UVF5" s="372"/>
      <c r="UVG5" s="372"/>
      <c r="UVH5" s="372"/>
      <c r="UVI5" s="372"/>
      <c r="UVJ5" s="372"/>
      <c r="UVK5" s="372"/>
      <c r="UVL5" s="372"/>
      <c r="UVM5" s="372"/>
      <c r="UVN5" s="372"/>
      <c r="UVO5" s="372"/>
      <c r="UVP5" s="372"/>
      <c r="UVQ5" s="372"/>
      <c r="UVR5" s="372"/>
      <c r="UVS5" s="372"/>
      <c r="UVT5" s="372"/>
      <c r="UVU5" s="372"/>
      <c r="UVV5" s="372"/>
      <c r="UVW5" s="372"/>
      <c r="UVX5" s="372"/>
      <c r="UVY5" s="372"/>
      <c r="UVZ5" s="372"/>
      <c r="UWA5" s="372"/>
      <c r="UWB5" s="372"/>
      <c r="UWC5" s="372"/>
      <c r="UWD5" s="372"/>
      <c r="UWE5" s="372"/>
      <c r="UWF5" s="372"/>
      <c r="UWG5" s="372"/>
      <c r="UWH5" s="372"/>
      <c r="UWI5" s="372"/>
      <c r="UWJ5" s="372"/>
      <c r="UWK5" s="372"/>
      <c r="UWL5" s="372"/>
      <c r="UWM5" s="372"/>
      <c r="UWN5" s="372"/>
      <c r="UWO5" s="372"/>
      <c r="UWP5" s="372"/>
      <c r="UWQ5" s="372"/>
      <c r="UWR5" s="372"/>
      <c r="UWS5" s="372"/>
      <c r="UWT5" s="372"/>
      <c r="UWU5" s="372"/>
      <c r="UWV5" s="372"/>
      <c r="UWW5" s="372"/>
      <c r="UWX5" s="372"/>
      <c r="UWY5" s="372"/>
      <c r="UWZ5" s="372"/>
      <c r="UXA5" s="372"/>
      <c r="UXB5" s="372"/>
      <c r="UXC5" s="372"/>
      <c r="UXD5" s="372"/>
      <c r="UXE5" s="372"/>
      <c r="UXF5" s="372"/>
      <c r="UXG5" s="372"/>
      <c r="UXH5" s="372"/>
      <c r="UXI5" s="372"/>
      <c r="UXJ5" s="372"/>
      <c r="UXK5" s="372"/>
      <c r="UXL5" s="372"/>
      <c r="UXM5" s="372"/>
      <c r="UXN5" s="372"/>
      <c r="UXO5" s="372"/>
      <c r="UXP5" s="372"/>
      <c r="UXQ5" s="372"/>
      <c r="UXR5" s="372"/>
      <c r="UXS5" s="372"/>
      <c r="UXT5" s="372"/>
      <c r="UXU5" s="372"/>
      <c r="UXV5" s="372"/>
      <c r="UXW5" s="372"/>
      <c r="UXX5" s="372"/>
      <c r="UXY5" s="372"/>
      <c r="UXZ5" s="372"/>
      <c r="UYA5" s="372"/>
      <c r="UYB5" s="372"/>
      <c r="UYC5" s="372"/>
      <c r="UYD5" s="372"/>
      <c r="UYE5" s="372"/>
      <c r="UYF5" s="372"/>
      <c r="UYG5" s="372"/>
      <c r="UYH5" s="372"/>
      <c r="UYI5" s="372"/>
      <c r="UYJ5" s="372"/>
      <c r="UYK5" s="372"/>
      <c r="UYL5" s="372"/>
      <c r="UYM5" s="372"/>
      <c r="UYN5" s="372"/>
      <c r="UYO5" s="372"/>
      <c r="UYP5" s="372"/>
      <c r="UYQ5" s="372"/>
      <c r="UYR5" s="372"/>
      <c r="UYS5" s="372"/>
      <c r="UYT5" s="372"/>
      <c r="UYU5" s="372"/>
      <c r="UYV5" s="372"/>
      <c r="UYW5" s="372"/>
      <c r="UYX5" s="372"/>
      <c r="UYY5" s="372"/>
      <c r="UYZ5" s="372"/>
      <c r="UZA5" s="372"/>
      <c r="UZB5" s="372"/>
      <c r="UZC5" s="372"/>
      <c r="UZD5" s="372"/>
      <c r="UZE5" s="372"/>
      <c r="UZF5" s="372"/>
      <c r="UZG5" s="372"/>
      <c r="UZH5" s="372"/>
      <c r="UZI5" s="372"/>
      <c r="UZJ5" s="372"/>
      <c r="UZK5" s="372"/>
      <c r="UZL5" s="372"/>
      <c r="UZM5" s="372"/>
      <c r="UZN5" s="372"/>
      <c r="UZO5" s="372"/>
      <c r="UZP5" s="372"/>
      <c r="UZQ5" s="372"/>
      <c r="UZR5" s="372"/>
      <c r="UZS5" s="372"/>
      <c r="UZT5" s="372"/>
      <c r="UZU5" s="372"/>
      <c r="UZV5" s="372"/>
      <c r="UZW5" s="372"/>
      <c r="UZX5" s="372"/>
      <c r="UZY5" s="372"/>
      <c r="UZZ5" s="372"/>
      <c r="VAA5" s="372"/>
      <c r="VAB5" s="372"/>
      <c r="VAC5" s="372"/>
      <c r="VAD5" s="372"/>
      <c r="VAE5" s="372"/>
      <c r="VAF5" s="372"/>
      <c r="VAG5" s="372"/>
      <c r="VAH5" s="372"/>
      <c r="VAI5" s="372"/>
      <c r="VAJ5" s="372"/>
      <c r="VAK5" s="372"/>
      <c r="VAL5" s="372"/>
      <c r="VAM5" s="372"/>
      <c r="VAN5" s="372"/>
      <c r="VAO5" s="372"/>
      <c r="VAP5" s="372"/>
      <c r="VAQ5" s="372"/>
      <c r="VAR5" s="372"/>
      <c r="VAS5" s="372"/>
      <c r="VAT5" s="372"/>
      <c r="VAU5" s="372"/>
      <c r="VAV5" s="372"/>
      <c r="VAW5" s="372"/>
      <c r="VAX5" s="372"/>
      <c r="VAY5" s="372"/>
      <c r="VAZ5" s="372"/>
      <c r="VBA5" s="372"/>
      <c r="VBB5" s="372"/>
      <c r="VBC5" s="372"/>
      <c r="VBD5" s="372"/>
      <c r="VBE5" s="372"/>
      <c r="VBF5" s="372"/>
      <c r="VBG5" s="372"/>
      <c r="VBH5" s="372"/>
      <c r="VBI5" s="372"/>
      <c r="VBJ5" s="372"/>
      <c r="VBK5" s="372"/>
      <c r="VBL5" s="372"/>
      <c r="VBM5" s="372"/>
      <c r="VBN5" s="372"/>
      <c r="VBO5" s="372"/>
      <c r="VBP5" s="372"/>
      <c r="VBQ5" s="372"/>
      <c r="VBR5" s="372"/>
      <c r="VBS5" s="372"/>
      <c r="VBT5" s="372"/>
      <c r="VBU5" s="372"/>
      <c r="VBV5" s="372"/>
      <c r="VBW5" s="372"/>
      <c r="VBX5" s="372"/>
      <c r="VBY5" s="372"/>
      <c r="VBZ5" s="372"/>
      <c r="VCA5" s="372"/>
      <c r="VCB5" s="372"/>
      <c r="VCC5" s="372"/>
      <c r="VCD5" s="372"/>
      <c r="VCE5" s="372"/>
      <c r="VCF5" s="372"/>
      <c r="VCG5" s="372"/>
      <c r="VCH5" s="372"/>
      <c r="VCI5" s="372"/>
      <c r="VCJ5" s="372"/>
      <c r="VCK5" s="372"/>
      <c r="VCL5" s="372"/>
      <c r="VCM5" s="372"/>
      <c r="VCN5" s="372"/>
      <c r="VCO5" s="372"/>
      <c r="VCP5" s="372"/>
      <c r="VCQ5" s="372"/>
      <c r="VCR5" s="372"/>
      <c r="VCS5" s="372"/>
      <c r="VCT5" s="372"/>
      <c r="VCU5" s="372"/>
      <c r="VCV5" s="372"/>
      <c r="VCW5" s="372"/>
      <c r="VCX5" s="372"/>
      <c r="VCY5" s="372"/>
      <c r="VCZ5" s="372"/>
      <c r="VDA5" s="372"/>
      <c r="VDB5" s="372"/>
      <c r="VDC5" s="372"/>
      <c r="VDD5" s="372"/>
      <c r="VDE5" s="372"/>
      <c r="VDF5" s="372"/>
      <c r="VDG5" s="372"/>
      <c r="VDH5" s="372"/>
      <c r="VDI5" s="372"/>
      <c r="VDJ5" s="372"/>
      <c r="VDK5" s="372"/>
      <c r="VDL5" s="372"/>
      <c r="VDM5" s="372"/>
      <c r="VDN5" s="372"/>
      <c r="VDO5" s="372"/>
      <c r="VDP5" s="372"/>
      <c r="VDQ5" s="372"/>
      <c r="VDR5" s="372"/>
      <c r="VDS5" s="372"/>
      <c r="VDT5" s="372"/>
      <c r="VDU5" s="372"/>
      <c r="VDV5" s="372"/>
      <c r="VDW5" s="372"/>
      <c r="VDX5" s="372"/>
      <c r="VDY5" s="372"/>
      <c r="VDZ5" s="372"/>
      <c r="VEA5" s="372"/>
      <c r="VEB5" s="372"/>
      <c r="VEC5" s="372"/>
      <c r="VED5" s="372"/>
      <c r="VEE5" s="372"/>
      <c r="VEF5" s="372"/>
      <c r="VEG5" s="372"/>
      <c r="VEH5" s="372"/>
      <c r="VEI5" s="372"/>
      <c r="VEJ5" s="372"/>
      <c r="VEK5" s="372"/>
      <c r="VEL5" s="372"/>
      <c r="VEM5" s="372"/>
      <c r="VEN5" s="372"/>
      <c r="VEO5" s="372"/>
      <c r="VEP5" s="372"/>
      <c r="VEQ5" s="372"/>
      <c r="VER5" s="372"/>
      <c r="VES5" s="372"/>
      <c r="VET5" s="372"/>
      <c r="VEU5" s="372"/>
      <c r="VEV5" s="372"/>
      <c r="VEW5" s="372"/>
      <c r="VEX5" s="372"/>
      <c r="VEY5" s="372"/>
      <c r="VEZ5" s="372"/>
      <c r="VFA5" s="372"/>
      <c r="VFB5" s="372"/>
      <c r="VFC5" s="372"/>
      <c r="VFD5" s="372"/>
      <c r="VFE5" s="372"/>
      <c r="VFF5" s="372"/>
      <c r="VFG5" s="372"/>
      <c r="VFH5" s="372"/>
      <c r="VFI5" s="372"/>
      <c r="VFJ5" s="372"/>
      <c r="VFK5" s="372"/>
      <c r="VFL5" s="372"/>
      <c r="VFM5" s="372"/>
      <c r="VFN5" s="372"/>
      <c r="VFO5" s="372"/>
      <c r="VFP5" s="372"/>
      <c r="VFQ5" s="372"/>
      <c r="VFR5" s="372"/>
      <c r="VFS5" s="372"/>
      <c r="VFT5" s="372"/>
      <c r="VFU5" s="372"/>
      <c r="VFV5" s="372"/>
      <c r="VFW5" s="372"/>
      <c r="VFX5" s="372"/>
      <c r="VFY5" s="372"/>
      <c r="VFZ5" s="372"/>
      <c r="VGA5" s="372"/>
      <c r="VGB5" s="372"/>
      <c r="VGC5" s="372"/>
      <c r="VGD5" s="372"/>
      <c r="VGE5" s="372"/>
      <c r="VGF5" s="372"/>
      <c r="VGG5" s="372"/>
      <c r="VGH5" s="372"/>
      <c r="VGI5" s="372"/>
      <c r="VGJ5" s="372"/>
      <c r="VGK5" s="372"/>
      <c r="VGL5" s="372"/>
      <c r="VGM5" s="372"/>
      <c r="VGN5" s="372"/>
      <c r="VGO5" s="372"/>
      <c r="VGP5" s="372"/>
      <c r="VGQ5" s="372"/>
      <c r="VGR5" s="372"/>
      <c r="VGS5" s="372"/>
      <c r="VGT5" s="372"/>
      <c r="VGU5" s="372"/>
      <c r="VGV5" s="372"/>
      <c r="VGW5" s="372"/>
      <c r="VGX5" s="372"/>
      <c r="VGY5" s="372"/>
      <c r="VGZ5" s="372"/>
      <c r="VHA5" s="372"/>
      <c r="VHB5" s="372"/>
      <c r="VHC5" s="372"/>
      <c r="VHD5" s="372"/>
      <c r="VHE5" s="372"/>
      <c r="VHF5" s="372"/>
      <c r="VHG5" s="372"/>
      <c r="VHH5" s="372"/>
      <c r="VHI5" s="372"/>
      <c r="VHJ5" s="372"/>
      <c r="VHK5" s="372"/>
      <c r="VHL5" s="372"/>
      <c r="VHM5" s="372"/>
      <c r="VHN5" s="372"/>
      <c r="VHO5" s="372"/>
      <c r="VHP5" s="372"/>
      <c r="VHQ5" s="372"/>
      <c r="VHR5" s="372"/>
      <c r="VHS5" s="372"/>
      <c r="VHT5" s="372"/>
      <c r="VHU5" s="372"/>
      <c r="VHV5" s="372"/>
      <c r="VHW5" s="372"/>
      <c r="VHX5" s="372"/>
      <c r="VHY5" s="372"/>
      <c r="VHZ5" s="372"/>
      <c r="VIA5" s="372"/>
      <c r="VIB5" s="372"/>
      <c r="VIC5" s="372"/>
      <c r="VID5" s="372"/>
      <c r="VIE5" s="372"/>
      <c r="VIF5" s="372"/>
      <c r="VIG5" s="372"/>
      <c r="VIH5" s="372"/>
      <c r="VII5" s="372"/>
      <c r="VIJ5" s="372"/>
      <c r="VIK5" s="372"/>
      <c r="VIL5" s="372"/>
      <c r="VIM5" s="372"/>
      <c r="VIN5" s="372"/>
      <c r="VIO5" s="372"/>
      <c r="VIP5" s="372"/>
      <c r="VIQ5" s="372"/>
      <c r="VIR5" s="372"/>
      <c r="VIS5" s="372"/>
      <c r="VIT5" s="372"/>
      <c r="VIU5" s="372"/>
      <c r="VIV5" s="372"/>
      <c r="VIW5" s="372"/>
      <c r="VIX5" s="372"/>
      <c r="VIY5" s="372"/>
      <c r="VIZ5" s="372"/>
      <c r="VJA5" s="372"/>
      <c r="VJB5" s="372"/>
      <c r="VJC5" s="372"/>
      <c r="VJD5" s="372"/>
      <c r="VJE5" s="372"/>
      <c r="VJF5" s="372"/>
      <c r="VJG5" s="372"/>
      <c r="VJH5" s="372"/>
      <c r="VJI5" s="372"/>
      <c r="VJJ5" s="372"/>
      <c r="VJK5" s="372"/>
      <c r="VJL5" s="372"/>
      <c r="VJM5" s="372"/>
      <c r="VJN5" s="372"/>
      <c r="VJO5" s="372"/>
      <c r="VJP5" s="372"/>
      <c r="VJQ5" s="372"/>
      <c r="VJR5" s="372"/>
      <c r="VJS5" s="372"/>
      <c r="VJT5" s="372"/>
      <c r="VJU5" s="372"/>
      <c r="VJV5" s="372"/>
      <c r="VJW5" s="372"/>
      <c r="VJX5" s="372"/>
      <c r="VJY5" s="372"/>
      <c r="VJZ5" s="372"/>
      <c r="VKA5" s="372"/>
      <c r="VKB5" s="372"/>
      <c r="VKC5" s="372"/>
      <c r="VKD5" s="372"/>
      <c r="VKE5" s="372"/>
      <c r="VKF5" s="372"/>
      <c r="VKG5" s="372"/>
      <c r="VKH5" s="372"/>
      <c r="VKI5" s="372"/>
      <c r="VKJ5" s="372"/>
      <c r="VKK5" s="372"/>
      <c r="VKL5" s="372"/>
      <c r="VKM5" s="372"/>
      <c r="VKN5" s="372"/>
      <c r="VKO5" s="372"/>
      <c r="VKP5" s="372"/>
      <c r="VKQ5" s="372"/>
      <c r="VKR5" s="372"/>
      <c r="VKS5" s="372"/>
      <c r="VKT5" s="372"/>
      <c r="VKU5" s="372"/>
      <c r="VKV5" s="372"/>
      <c r="VKW5" s="372"/>
      <c r="VKX5" s="372"/>
      <c r="VKY5" s="372"/>
      <c r="VKZ5" s="372"/>
      <c r="VLA5" s="372"/>
      <c r="VLB5" s="372"/>
      <c r="VLC5" s="372"/>
      <c r="VLD5" s="372"/>
      <c r="VLE5" s="372"/>
      <c r="VLF5" s="372"/>
      <c r="VLG5" s="372"/>
      <c r="VLH5" s="372"/>
      <c r="VLI5" s="372"/>
      <c r="VLJ5" s="372"/>
      <c r="VLK5" s="372"/>
      <c r="VLL5" s="372"/>
      <c r="VLM5" s="372"/>
      <c r="VLN5" s="372"/>
      <c r="VLO5" s="372"/>
      <c r="VLP5" s="372"/>
      <c r="VLQ5" s="372"/>
      <c r="VLR5" s="372"/>
      <c r="VLS5" s="372"/>
      <c r="VLT5" s="372"/>
      <c r="VLU5" s="372"/>
      <c r="VLV5" s="372"/>
      <c r="VLW5" s="372"/>
      <c r="VLX5" s="372"/>
      <c r="VLY5" s="372"/>
      <c r="VLZ5" s="372"/>
      <c r="VMA5" s="372"/>
      <c r="VMB5" s="372"/>
      <c r="VMC5" s="372"/>
      <c r="VMD5" s="372"/>
      <c r="VME5" s="372"/>
      <c r="VMF5" s="372"/>
      <c r="VMG5" s="372"/>
      <c r="VMH5" s="372"/>
      <c r="VMI5" s="372"/>
      <c r="VMJ5" s="372"/>
      <c r="VMK5" s="372"/>
      <c r="VML5" s="372"/>
      <c r="VMM5" s="372"/>
      <c r="VMN5" s="372"/>
      <c r="VMO5" s="372"/>
      <c r="VMP5" s="372"/>
      <c r="VMQ5" s="372"/>
      <c r="VMR5" s="372"/>
      <c r="VMS5" s="372"/>
      <c r="VMT5" s="372"/>
      <c r="VMU5" s="372"/>
      <c r="VMV5" s="372"/>
      <c r="VMW5" s="372"/>
      <c r="VMX5" s="372"/>
      <c r="VMY5" s="372"/>
      <c r="VMZ5" s="372"/>
      <c r="VNA5" s="372"/>
      <c r="VNB5" s="372"/>
      <c r="VNC5" s="372"/>
      <c r="VND5" s="372"/>
      <c r="VNE5" s="372"/>
      <c r="VNF5" s="372"/>
      <c r="VNG5" s="372"/>
      <c r="VNH5" s="372"/>
      <c r="VNI5" s="372"/>
      <c r="VNJ5" s="372"/>
      <c r="VNK5" s="372"/>
      <c r="VNL5" s="372"/>
      <c r="VNM5" s="372"/>
      <c r="VNN5" s="372"/>
      <c r="VNO5" s="372"/>
      <c r="VNP5" s="372"/>
      <c r="VNQ5" s="372"/>
      <c r="VNR5" s="372"/>
      <c r="VNS5" s="372"/>
      <c r="VNT5" s="372"/>
      <c r="VNU5" s="372"/>
      <c r="VNV5" s="372"/>
      <c r="VNW5" s="372"/>
      <c r="VNX5" s="372"/>
      <c r="VNY5" s="372"/>
      <c r="VNZ5" s="372"/>
      <c r="VOA5" s="372"/>
      <c r="VOB5" s="372"/>
      <c r="VOC5" s="372"/>
      <c r="VOD5" s="372"/>
      <c r="VOE5" s="372"/>
      <c r="VOF5" s="372"/>
      <c r="VOG5" s="372"/>
      <c r="VOH5" s="372"/>
      <c r="VOI5" s="372"/>
      <c r="VOJ5" s="372"/>
      <c r="VOK5" s="372"/>
      <c r="VOL5" s="372"/>
      <c r="VOM5" s="372"/>
      <c r="VON5" s="372"/>
      <c r="VOO5" s="372"/>
      <c r="VOP5" s="372"/>
      <c r="VOQ5" s="372"/>
      <c r="VOR5" s="372"/>
      <c r="VOS5" s="372"/>
      <c r="VOT5" s="372"/>
      <c r="VOU5" s="372"/>
      <c r="VOV5" s="372"/>
      <c r="VOW5" s="372"/>
      <c r="VOX5" s="372"/>
      <c r="VOY5" s="372"/>
      <c r="VOZ5" s="372"/>
      <c r="VPA5" s="372"/>
      <c r="VPB5" s="372"/>
      <c r="VPC5" s="372"/>
      <c r="VPD5" s="372"/>
      <c r="VPE5" s="372"/>
      <c r="VPF5" s="372"/>
      <c r="VPG5" s="372"/>
      <c r="VPH5" s="372"/>
      <c r="VPI5" s="372"/>
      <c r="VPJ5" s="372"/>
      <c r="VPK5" s="372"/>
      <c r="VPL5" s="372"/>
      <c r="VPM5" s="372"/>
      <c r="VPN5" s="372"/>
      <c r="VPO5" s="372"/>
      <c r="VPP5" s="372"/>
      <c r="VPQ5" s="372"/>
      <c r="VPR5" s="372"/>
      <c r="VPS5" s="372"/>
      <c r="VPT5" s="372"/>
      <c r="VPU5" s="372"/>
      <c r="VPV5" s="372"/>
      <c r="VPW5" s="372"/>
      <c r="VPX5" s="372"/>
      <c r="VPY5" s="372"/>
      <c r="VPZ5" s="372"/>
      <c r="VQA5" s="372"/>
      <c r="VQB5" s="372"/>
      <c r="VQC5" s="372"/>
      <c r="VQD5" s="372"/>
      <c r="VQE5" s="372"/>
      <c r="VQF5" s="372"/>
      <c r="VQG5" s="372"/>
      <c r="VQH5" s="372"/>
      <c r="VQI5" s="372"/>
      <c r="VQJ5" s="372"/>
      <c r="VQK5" s="372"/>
      <c r="VQL5" s="372"/>
      <c r="VQM5" s="372"/>
      <c r="VQN5" s="372"/>
      <c r="VQO5" s="372"/>
      <c r="VQP5" s="372"/>
      <c r="VQQ5" s="372"/>
      <c r="VQR5" s="372"/>
      <c r="VQS5" s="372"/>
      <c r="VQT5" s="372"/>
      <c r="VQU5" s="372"/>
      <c r="VQV5" s="372"/>
      <c r="VQW5" s="372"/>
      <c r="VQX5" s="372"/>
      <c r="VQY5" s="372"/>
      <c r="VQZ5" s="372"/>
      <c r="VRA5" s="372"/>
      <c r="VRB5" s="372"/>
      <c r="VRC5" s="372"/>
      <c r="VRD5" s="372"/>
      <c r="VRE5" s="372"/>
      <c r="VRF5" s="372"/>
      <c r="VRG5" s="372"/>
      <c r="VRH5" s="372"/>
      <c r="VRI5" s="372"/>
      <c r="VRJ5" s="372"/>
      <c r="VRK5" s="372"/>
      <c r="VRL5" s="372"/>
      <c r="VRM5" s="372"/>
      <c r="VRN5" s="372"/>
      <c r="VRO5" s="372"/>
      <c r="VRP5" s="372"/>
      <c r="VRQ5" s="372"/>
      <c r="VRR5" s="372"/>
      <c r="VRS5" s="372"/>
      <c r="VRT5" s="372"/>
      <c r="VRU5" s="372"/>
      <c r="VRV5" s="372"/>
      <c r="VRW5" s="372"/>
      <c r="VRX5" s="372"/>
      <c r="VRY5" s="372"/>
      <c r="VRZ5" s="372"/>
      <c r="VSA5" s="372"/>
      <c r="VSB5" s="372"/>
      <c r="VSC5" s="372"/>
      <c r="VSD5" s="372"/>
      <c r="VSE5" s="372"/>
      <c r="VSF5" s="372"/>
      <c r="VSG5" s="372"/>
      <c r="VSH5" s="372"/>
      <c r="VSI5" s="372"/>
      <c r="VSJ5" s="372"/>
      <c r="VSK5" s="372"/>
      <c r="VSL5" s="372"/>
      <c r="VSM5" s="372"/>
      <c r="VSN5" s="372"/>
      <c r="VSO5" s="372"/>
      <c r="VSP5" s="372"/>
      <c r="VSQ5" s="372"/>
      <c r="VSR5" s="372"/>
      <c r="VSS5" s="372"/>
      <c r="VST5" s="372"/>
      <c r="VSU5" s="372"/>
      <c r="VSV5" s="372"/>
      <c r="VSW5" s="372"/>
      <c r="VSX5" s="372"/>
      <c r="VSY5" s="372"/>
      <c r="VSZ5" s="372"/>
      <c r="VTA5" s="372"/>
      <c r="VTB5" s="372"/>
      <c r="VTC5" s="372"/>
      <c r="VTD5" s="372"/>
      <c r="VTE5" s="372"/>
      <c r="VTF5" s="372"/>
      <c r="VTG5" s="372"/>
      <c r="VTH5" s="372"/>
      <c r="VTI5" s="372"/>
      <c r="VTJ5" s="372"/>
      <c r="VTK5" s="372"/>
      <c r="VTL5" s="372"/>
      <c r="VTM5" s="372"/>
      <c r="VTN5" s="372"/>
      <c r="VTO5" s="372"/>
      <c r="VTP5" s="372"/>
      <c r="VTQ5" s="372"/>
      <c r="VTR5" s="372"/>
      <c r="VTS5" s="372"/>
      <c r="VTT5" s="372"/>
      <c r="VTU5" s="372"/>
      <c r="VTV5" s="372"/>
      <c r="VTW5" s="372"/>
      <c r="VTX5" s="372"/>
      <c r="VTY5" s="372"/>
      <c r="VTZ5" s="372"/>
      <c r="VUA5" s="372"/>
      <c r="VUB5" s="372"/>
      <c r="VUC5" s="372"/>
      <c r="VUD5" s="372"/>
      <c r="VUE5" s="372"/>
      <c r="VUF5" s="372"/>
      <c r="VUG5" s="372"/>
      <c r="VUH5" s="372"/>
      <c r="VUI5" s="372"/>
      <c r="VUJ5" s="372"/>
      <c r="VUK5" s="372"/>
      <c r="VUL5" s="372"/>
      <c r="VUM5" s="372"/>
      <c r="VUN5" s="372"/>
      <c r="VUO5" s="372"/>
      <c r="VUP5" s="372"/>
      <c r="VUQ5" s="372"/>
      <c r="VUR5" s="372"/>
      <c r="VUS5" s="372"/>
      <c r="VUT5" s="372"/>
      <c r="VUU5" s="372"/>
      <c r="VUV5" s="372"/>
      <c r="VUW5" s="372"/>
      <c r="VUX5" s="372"/>
      <c r="VUY5" s="372"/>
      <c r="VUZ5" s="372"/>
      <c r="VVA5" s="372"/>
      <c r="VVB5" s="372"/>
      <c r="VVC5" s="372"/>
      <c r="VVD5" s="372"/>
      <c r="VVE5" s="372"/>
      <c r="VVF5" s="372"/>
      <c r="VVG5" s="372"/>
      <c r="VVH5" s="372"/>
      <c r="VVI5" s="372"/>
      <c r="VVJ5" s="372"/>
      <c r="VVK5" s="372"/>
      <c r="VVL5" s="372"/>
      <c r="VVM5" s="372"/>
      <c r="VVN5" s="372"/>
      <c r="VVO5" s="372"/>
      <c r="VVP5" s="372"/>
      <c r="VVQ5" s="372"/>
      <c r="VVR5" s="372"/>
      <c r="VVS5" s="372"/>
      <c r="VVT5" s="372"/>
      <c r="VVU5" s="372"/>
      <c r="VVV5" s="372"/>
      <c r="VVW5" s="372"/>
      <c r="VVX5" s="372"/>
      <c r="VVY5" s="372"/>
      <c r="VVZ5" s="372"/>
      <c r="VWA5" s="372"/>
      <c r="VWB5" s="372"/>
      <c r="VWC5" s="372"/>
      <c r="VWD5" s="372"/>
      <c r="VWE5" s="372"/>
      <c r="VWF5" s="372"/>
      <c r="VWG5" s="372"/>
      <c r="VWH5" s="372"/>
      <c r="VWI5" s="372"/>
      <c r="VWJ5" s="372"/>
      <c r="VWK5" s="372"/>
      <c r="VWL5" s="372"/>
      <c r="VWM5" s="372"/>
      <c r="VWN5" s="372"/>
      <c r="VWO5" s="372"/>
      <c r="VWP5" s="372"/>
      <c r="VWQ5" s="372"/>
      <c r="VWR5" s="372"/>
      <c r="VWS5" s="372"/>
      <c r="VWT5" s="372"/>
      <c r="VWU5" s="372"/>
      <c r="VWV5" s="372"/>
      <c r="VWW5" s="372"/>
      <c r="VWX5" s="372"/>
      <c r="VWY5" s="372"/>
      <c r="VWZ5" s="372"/>
      <c r="VXA5" s="372"/>
      <c r="VXB5" s="372"/>
      <c r="VXC5" s="372"/>
      <c r="VXD5" s="372"/>
      <c r="VXE5" s="372"/>
      <c r="VXF5" s="372"/>
      <c r="VXG5" s="372"/>
      <c r="VXH5" s="372"/>
      <c r="VXI5" s="372"/>
      <c r="VXJ5" s="372"/>
      <c r="VXK5" s="372"/>
      <c r="VXL5" s="372"/>
      <c r="VXM5" s="372"/>
      <c r="VXN5" s="372"/>
      <c r="VXO5" s="372"/>
      <c r="VXP5" s="372"/>
      <c r="VXQ5" s="372"/>
      <c r="VXR5" s="372"/>
      <c r="VXS5" s="372"/>
      <c r="VXT5" s="372"/>
      <c r="VXU5" s="372"/>
      <c r="VXV5" s="372"/>
      <c r="VXW5" s="372"/>
      <c r="VXX5" s="372"/>
      <c r="VXY5" s="372"/>
      <c r="VXZ5" s="372"/>
      <c r="VYA5" s="372"/>
      <c r="VYB5" s="372"/>
      <c r="VYC5" s="372"/>
      <c r="VYD5" s="372"/>
      <c r="VYE5" s="372"/>
      <c r="VYF5" s="372"/>
      <c r="VYG5" s="372"/>
      <c r="VYH5" s="372"/>
      <c r="VYI5" s="372"/>
      <c r="VYJ5" s="372"/>
      <c r="VYK5" s="372"/>
      <c r="VYL5" s="372"/>
      <c r="VYM5" s="372"/>
      <c r="VYN5" s="372"/>
      <c r="VYO5" s="372"/>
      <c r="VYP5" s="372"/>
      <c r="VYQ5" s="372"/>
      <c r="VYR5" s="372"/>
      <c r="VYS5" s="372"/>
      <c r="VYT5" s="372"/>
      <c r="VYU5" s="372"/>
      <c r="VYV5" s="372"/>
      <c r="VYW5" s="372"/>
      <c r="VYX5" s="372"/>
      <c r="VYY5" s="372"/>
      <c r="VYZ5" s="372"/>
      <c r="VZA5" s="372"/>
      <c r="VZB5" s="372"/>
      <c r="VZC5" s="372"/>
      <c r="VZD5" s="372"/>
      <c r="VZE5" s="372"/>
      <c r="VZF5" s="372"/>
      <c r="VZG5" s="372"/>
      <c r="VZH5" s="372"/>
      <c r="VZI5" s="372"/>
      <c r="VZJ5" s="372"/>
      <c r="VZK5" s="372"/>
      <c r="VZL5" s="372"/>
      <c r="VZM5" s="372"/>
      <c r="VZN5" s="372"/>
      <c r="VZO5" s="372"/>
      <c r="VZP5" s="372"/>
      <c r="VZQ5" s="372"/>
      <c r="VZR5" s="372"/>
      <c r="VZS5" s="372"/>
      <c r="VZT5" s="372"/>
      <c r="VZU5" s="372"/>
      <c r="VZV5" s="372"/>
      <c r="VZW5" s="372"/>
      <c r="VZX5" s="372"/>
      <c r="VZY5" s="372"/>
      <c r="VZZ5" s="372"/>
      <c r="WAA5" s="372"/>
      <c r="WAB5" s="372"/>
      <c r="WAC5" s="372"/>
      <c r="WAD5" s="372"/>
      <c r="WAE5" s="372"/>
      <c r="WAF5" s="372"/>
      <c r="WAG5" s="372"/>
      <c r="WAH5" s="372"/>
      <c r="WAI5" s="372"/>
      <c r="WAJ5" s="372"/>
      <c r="WAK5" s="372"/>
      <c r="WAL5" s="372"/>
      <c r="WAM5" s="372"/>
      <c r="WAN5" s="372"/>
      <c r="WAO5" s="372"/>
      <c r="WAP5" s="372"/>
      <c r="WAQ5" s="372"/>
      <c r="WAR5" s="372"/>
      <c r="WAS5" s="372"/>
      <c r="WAT5" s="372"/>
      <c r="WAU5" s="372"/>
      <c r="WAV5" s="372"/>
      <c r="WAW5" s="372"/>
      <c r="WAX5" s="372"/>
      <c r="WAY5" s="372"/>
      <c r="WAZ5" s="372"/>
      <c r="WBA5" s="372"/>
      <c r="WBB5" s="372"/>
      <c r="WBC5" s="372"/>
      <c r="WBD5" s="372"/>
      <c r="WBE5" s="372"/>
      <c r="WBF5" s="372"/>
      <c r="WBG5" s="372"/>
      <c r="WBH5" s="372"/>
      <c r="WBI5" s="372"/>
      <c r="WBJ5" s="372"/>
      <c r="WBK5" s="372"/>
      <c r="WBL5" s="372"/>
      <c r="WBM5" s="372"/>
      <c r="WBN5" s="372"/>
      <c r="WBO5" s="372"/>
      <c r="WBP5" s="372"/>
      <c r="WBQ5" s="372"/>
      <c r="WBR5" s="372"/>
      <c r="WBS5" s="372"/>
      <c r="WBT5" s="372"/>
      <c r="WBU5" s="372"/>
      <c r="WBV5" s="372"/>
      <c r="WBW5" s="372"/>
      <c r="WBX5" s="372"/>
      <c r="WBY5" s="372"/>
      <c r="WBZ5" s="372"/>
      <c r="WCA5" s="372"/>
      <c r="WCB5" s="372"/>
      <c r="WCC5" s="372"/>
      <c r="WCD5" s="372"/>
      <c r="WCE5" s="372"/>
      <c r="WCF5" s="372"/>
      <c r="WCG5" s="372"/>
      <c r="WCH5" s="372"/>
      <c r="WCI5" s="372"/>
      <c r="WCJ5" s="372"/>
      <c r="WCK5" s="372"/>
      <c r="WCL5" s="372"/>
      <c r="WCM5" s="372"/>
      <c r="WCN5" s="372"/>
      <c r="WCO5" s="372"/>
      <c r="WCP5" s="372"/>
      <c r="WCQ5" s="372"/>
      <c r="WCR5" s="372"/>
      <c r="WCS5" s="372"/>
      <c r="WCT5" s="372"/>
      <c r="WCU5" s="372"/>
      <c r="WCV5" s="372"/>
      <c r="WCW5" s="372"/>
      <c r="WCX5" s="372"/>
      <c r="WCY5" s="372"/>
      <c r="WCZ5" s="372"/>
      <c r="WDA5" s="372"/>
      <c r="WDB5" s="372"/>
      <c r="WDC5" s="372"/>
      <c r="WDD5" s="372"/>
      <c r="WDE5" s="372"/>
      <c r="WDF5" s="372"/>
      <c r="WDG5" s="372"/>
      <c r="WDH5" s="372"/>
      <c r="WDI5" s="372"/>
      <c r="WDJ5" s="372"/>
      <c r="WDK5" s="372"/>
      <c r="WDL5" s="372"/>
      <c r="WDM5" s="372"/>
      <c r="WDN5" s="372"/>
      <c r="WDO5" s="372"/>
      <c r="WDP5" s="372"/>
      <c r="WDQ5" s="372"/>
      <c r="WDR5" s="372"/>
      <c r="WDS5" s="372"/>
      <c r="WDT5" s="372"/>
      <c r="WDU5" s="372"/>
      <c r="WDV5" s="372"/>
      <c r="WDW5" s="372"/>
      <c r="WDX5" s="372"/>
      <c r="WDY5" s="372"/>
      <c r="WDZ5" s="372"/>
      <c r="WEA5" s="372"/>
      <c r="WEB5" s="372"/>
      <c r="WEC5" s="372"/>
      <c r="WED5" s="372"/>
      <c r="WEE5" s="372"/>
      <c r="WEF5" s="372"/>
      <c r="WEG5" s="372"/>
      <c r="WEH5" s="372"/>
      <c r="WEI5" s="372"/>
      <c r="WEJ5" s="372"/>
      <c r="WEK5" s="372"/>
      <c r="WEL5" s="372"/>
      <c r="WEM5" s="372"/>
      <c r="WEN5" s="372"/>
      <c r="WEO5" s="372"/>
      <c r="WEP5" s="372"/>
      <c r="WEQ5" s="372"/>
      <c r="WER5" s="372"/>
      <c r="WES5" s="372"/>
      <c r="WET5" s="372"/>
      <c r="WEU5" s="372"/>
      <c r="WEV5" s="372"/>
      <c r="WEW5" s="372"/>
      <c r="WEX5" s="372"/>
      <c r="WEY5" s="372"/>
      <c r="WEZ5" s="372"/>
      <c r="WFA5" s="372"/>
      <c r="WFB5" s="372"/>
      <c r="WFC5" s="372"/>
      <c r="WFD5" s="372"/>
      <c r="WFE5" s="372"/>
      <c r="WFF5" s="372"/>
      <c r="WFG5" s="372"/>
      <c r="WFH5" s="372"/>
      <c r="WFI5" s="372"/>
      <c r="WFJ5" s="372"/>
      <c r="WFK5" s="372"/>
      <c r="WFL5" s="372"/>
      <c r="WFM5" s="372"/>
      <c r="WFN5" s="372"/>
      <c r="WFO5" s="372"/>
      <c r="WFP5" s="372"/>
      <c r="WFQ5" s="372"/>
      <c r="WFR5" s="372"/>
      <c r="WFS5" s="372"/>
      <c r="WFT5" s="372"/>
      <c r="WFU5" s="372"/>
      <c r="WFV5" s="372"/>
      <c r="WFW5" s="372"/>
      <c r="WFX5" s="372"/>
      <c r="WFY5" s="372"/>
      <c r="WFZ5" s="372"/>
      <c r="WGA5" s="372"/>
      <c r="WGB5" s="372"/>
      <c r="WGC5" s="372"/>
      <c r="WGD5" s="372"/>
      <c r="WGE5" s="372"/>
      <c r="WGF5" s="372"/>
      <c r="WGG5" s="372"/>
      <c r="WGH5" s="372"/>
      <c r="WGI5" s="372"/>
      <c r="WGJ5" s="372"/>
      <c r="WGK5" s="372"/>
      <c r="WGL5" s="372"/>
      <c r="WGM5" s="372"/>
      <c r="WGN5" s="372"/>
      <c r="WGO5" s="372"/>
      <c r="WGP5" s="372"/>
      <c r="WGQ5" s="372"/>
      <c r="WGR5" s="372"/>
      <c r="WGS5" s="372"/>
      <c r="WGT5" s="372"/>
      <c r="WGU5" s="372"/>
      <c r="WGV5" s="372"/>
      <c r="WGW5" s="372"/>
      <c r="WGX5" s="372"/>
      <c r="WGY5" s="372"/>
      <c r="WGZ5" s="372"/>
      <c r="WHA5" s="372"/>
      <c r="WHB5" s="372"/>
      <c r="WHC5" s="372"/>
      <c r="WHD5" s="372"/>
      <c r="WHE5" s="372"/>
      <c r="WHF5" s="372"/>
      <c r="WHG5" s="372"/>
      <c r="WHH5" s="372"/>
      <c r="WHI5" s="372"/>
      <c r="WHJ5" s="372"/>
      <c r="WHK5" s="372"/>
      <c r="WHL5" s="372"/>
      <c r="WHM5" s="372"/>
      <c r="WHN5" s="372"/>
      <c r="WHO5" s="372"/>
      <c r="WHP5" s="372"/>
      <c r="WHQ5" s="372"/>
      <c r="WHR5" s="372"/>
      <c r="WHS5" s="372"/>
      <c r="WHT5" s="372"/>
      <c r="WHU5" s="372"/>
      <c r="WHV5" s="372"/>
      <c r="WHW5" s="372"/>
      <c r="WHX5" s="372"/>
      <c r="WHY5" s="372"/>
      <c r="WHZ5" s="372"/>
      <c r="WIA5" s="372"/>
      <c r="WIB5" s="372"/>
      <c r="WIC5" s="372"/>
      <c r="WID5" s="372"/>
      <c r="WIE5" s="372"/>
      <c r="WIF5" s="372"/>
      <c r="WIG5" s="372"/>
      <c r="WIH5" s="372"/>
      <c r="WII5" s="372"/>
      <c r="WIJ5" s="372"/>
      <c r="WIK5" s="372"/>
      <c r="WIL5" s="372"/>
      <c r="WIM5" s="372"/>
      <c r="WIN5" s="372"/>
      <c r="WIO5" s="372"/>
      <c r="WIP5" s="372"/>
      <c r="WIQ5" s="372"/>
      <c r="WIR5" s="372"/>
      <c r="WIS5" s="372"/>
      <c r="WIT5" s="372"/>
      <c r="WIU5" s="372"/>
      <c r="WIV5" s="372"/>
      <c r="WIW5" s="372"/>
      <c r="WIX5" s="372"/>
      <c r="WIY5" s="372"/>
      <c r="WIZ5" s="372"/>
      <c r="WJA5" s="372"/>
      <c r="WJB5" s="372"/>
      <c r="WJC5" s="372"/>
      <c r="WJD5" s="372"/>
      <c r="WJE5" s="372"/>
      <c r="WJF5" s="372"/>
      <c r="WJG5" s="372"/>
      <c r="WJH5" s="372"/>
      <c r="WJI5" s="372"/>
      <c r="WJJ5" s="372"/>
      <c r="WJK5" s="372"/>
      <c r="WJL5" s="372"/>
      <c r="WJM5" s="372"/>
      <c r="WJN5" s="372"/>
      <c r="WJO5" s="372"/>
      <c r="WJP5" s="372"/>
      <c r="WJQ5" s="372"/>
      <c r="WJR5" s="372"/>
      <c r="WJS5" s="372"/>
      <c r="WJT5" s="372"/>
      <c r="WJU5" s="372"/>
      <c r="WJV5" s="372"/>
      <c r="WJW5" s="372"/>
      <c r="WJX5" s="372"/>
      <c r="WJY5" s="372"/>
      <c r="WJZ5" s="372"/>
      <c r="WKA5" s="372"/>
      <c r="WKB5" s="372"/>
      <c r="WKC5" s="372"/>
      <c r="WKD5" s="372"/>
      <c r="WKE5" s="372"/>
      <c r="WKF5" s="372"/>
      <c r="WKG5" s="372"/>
      <c r="WKH5" s="372"/>
      <c r="WKI5" s="372"/>
      <c r="WKJ5" s="372"/>
      <c r="WKK5" s="372"/>
      <c r="WKL5" s="372"/>
      <c r="WKM5" s="372"/>
      <c r="WKN5" s="372"/>
      <c r="WKO5" s="372"/>
      <c r="WKP5" s="372"/>
      <c r="WKQ5" s="372"/>
      <c r="WKR5" s="372"/>
      <c r="WKS5" s="372"/>
      <c r="WKT5" s="372"/>
      <c r="WKU5" s="372"/>
      <c r="WKV5" s="372"/>
      <c r="WKW5" s="372"/>
      <c r="WKX5" s="372"/>
      <c r="WKY5" s="372"/>
      <c r="WKZ5" s="372"/>
      <c r="WLA5" s="372"/>
      <c r="WLB5" s="372"/>
      <c r="WLC5" s="372"/>
      <c r="WLD5" s="372"/>
      <c r="WLE5" s="372"/>
      <c r="WLF5" s="372"/>
      <c r="WLG5" s="372"/>
      <c r="WLH5" s="372"/>
      <c r="WLI5" s="372"/>
      <c r="WLJ5" s="372"/>
      <c r="WLK5" s="372"/>
      <c r="WLL5" s="372"/>
      <c r="WLM5" s="372"/>
      <c r="WLN5" s="372"/>
      <c r="WLO5" s="372"/>
      <c r="WLP5" s="372"/>
      <c r="WLQ5" s="372"/>
      <c r="WLR5" s="372"/>
      <c r="WLS5" s="372"/>
      <c r="WLT5" s="372"/>
      <c r="WLU5" s="372"/>
      <c r="WLV5" s="372"/>
      <c r="WLW5" s="372"/>
      <c r="WLX5" s="372"/>
      <c r="WLY5" s="372"/>
      <c r="WLZ5" s="372"/>
      <c r="WMA5" s="372"/>
      <c r="WMB5" s="372"/>
      <c r="WMC5" s="372"/>
      <c r="WMD5" s="372"/>
      <c r="WME5" s="372"/>
      <c r="WMF5" s="372"/>
      <c r="WMG5" s="372"/>
      <c r="WMH5" s="372"/>
      <c r="WMI5" s="372"/>
      <c r="WMJ5" s="372"/>
      <c r="WMK5" s="372"/>
      <c r="WML5" s="372"/>
      <c r="WMM5" s="372"/>
      <c r="WMN5" s="372"/>
      <c r="WMO5" s="372"/>
      <c r="WMP5" s="372"/>
      <c r="WMQ5" s="372"/>
      <c r="WMR5" s="372"/>
      <c r="WMS5" s="372"/>
      <c r="WMT5" s="372"/>
      <c r="WMU5" s="372"/>
      <c r="WMV5" s="372"/>
      <c r="WMW5" s="372"/>
      <c r="WMX5" s="372"/>
      <c r="WMY5" s="372"/>
      <c r="WMZ5" s="372"/>
      <c r="WNA5" s="372"/>
      <c r="WNB5" s="372"/>
      <c r="WNC5" s="372"/>
      <c r="WND5" s="372"/>
      <c r="WNE5" s="372"/>
      <c r="WNF5" s="372"/>
      <c r="WNG5" s="372"/>
      <c r="WNH5" s="372"/>
      <c r="WNI5" s="372"/>
      <c r="WNJ5" s="372"/>
      <c r="WNK5" s="372"/>
      <c r="WNL5" s="372"/>
      <c r="WNM5" s="372"/>
      <c r="WNN5" s="372"/>
      <c r="WNO5" s="372"/>
      <c r="WNP5" s="372"/>
      <c r="WNQ5" s="372"/>
      <c r="WNR5" s="372"/>
      <c r="WNS5" s="372"/>
      <c r="WNT5" s="372"/>
      <c r="WNU5" s="372"/>
      <c r="WNV5" s="372"/>
      <c r="WNW5" s="372"/>
      <c r="WNX5" s="372"/>
      <c r="WNY5" s="372"/>
      <c r="WNZ5" s="372"/>
      <c r="WOA5" s="372"/>
      <c r="WOB5" s="372"/>
      <c r="WOC5" s="372"/>
      <c r="WOD5" s="372"/>
      <c r="WOE5" s="372"/>
      <c r="WOF5" s="372"/>
      <c r="WOG5" s="372"/>
      <c r="WOH5" s="372"/>
      <c r="WOI5" s="372"/>
      <c r="WOJ5" s="372"/>
      <c r="WOK5" s="372"/>
      <c r="WOL5" s="372"/>
      <c r="WOM5" s="372"/>
      <c r="WON5" s="372"/>
      <c r="WOO5" s="372"/>
      <c r="WOP5" s="372"/>
      <c r="WOQ5" s="372"/>
      <c r="WOR5" s="372"/>
      <c r="WOS5" s="372"/>
      <c r="WOT5" s="372"/>
      <c r="WOU5" s="372"/>
      <c r="WOV5" s="372"/>
      <c r="WOW5" s="372"/>
      <c r="WOX5" s="372"/>
      <c r="WOY5" s="372"/>
      <c r="WOZ5" s="372"/>
      <c r="WPA5" s="372"/>
      <c r="WPB5" s="372"/>
      <c r="WPC5" s="372"/>
      <c r="WPD5" s="372"/>
      <c r="WPE5" s="372"/>
      <c r="WPF5" s="372"/>
      <c r="WPG5" s="372"/>
      <c r="WPH5" s="372"/>
      <c r="WPI5" s="372"/>
      <c r="WPJ5" s="372"/>
      <c r="WPK5" s="372"/>
      <c r="WPL5" s="372"/>
      <c r="WPM5" s="372"/>
      <c r="WPN5" s="372"/>
      <c r="WPO5" s="372"/>
      <c r="WPP5" s="372"/>
      <c r="WPQ5" s="372"/>
      <c r="WPR5" s="372"/>
      <c r="WPS5" s="372"/>
      <c r="WPT5" s="372"/>
      <c r="WPU5" s="372"/>
      <c r="WPV5" s="372"/>
      <c r="WPW5" s="372"/>
      <c r="WPX5" s="372"/>
      <c r="WPY5" s="372"/>
      <c r="WPZ5" s="372"/>
      <c r="WQA5" s="372"/>
      <c r="WQB5" s="372"/>
      <c r="WQC5" s="372"/>
      <c r="WQD5" s="372"/>
      <c r="WQE5" s="372"/>
      <c r="WQF5" s="372"/>
      <c r="WQG5" s="372"/>
      <c r="WQH5" s="372"/>
      <c r="WQI5" s="372"/>
      <c r="WQJ5" s="372"/>
      <c r="WQK5" s="372"/>
      <c r="WQL5" s="372"/>
      <c r="WQM5" s="372"/>
      <c r="WQN5" s="372"/>
      <c r="WQO5" s="372"/>
      <c r="WQP5" s="372"/>
      <c r="WQQ5" s="372"/>
      <c r="WQR5" s="372"/>
      <c r="WQS5" s="372"/>
      <c r="WQT5" s="372"/>
      <c r="WQU5" s="372"/>
      <c r="WQV5" s="372"/>
      <c r="WQW5" s="372"/>
      <c r="WQX5" s="372"/>
      <c r="WQY5" s="372"/>
      <c r="WQZ5" s="372"/>
      <c r="WRA5" s="372"/>
      <c r="WRB5" s="372"/>
      <c r="WRC5" s="372"/>
      <c r="WRD5" s="372"/>
      <c r="WRE5" s="372"/>
      <c r="WRF5" s="372"/>
      <c r="WRG5" s="372"/>
      <c r="WRH5" s="372"/>
      <c r="WRI5" s="372"/>
      <c r="WRJ5" s="372"/>
      <c r="WRK5" s="372"/>
      <c r="WRL5" s="372"/>
      <c r="WRM5" s="372"/>
      <c r="WRN5" s="372"/>
      <c r="WRO5" s="372"/>
      <c r="WRP5" s="372"/>
      <c r="WRQ5" s="372"/>
      <c r="WRR5" s="372"/>
      <c r="WRS5" s="372"/>
      <c r="WRT5" s="372"/>
      <c r="WRU5" s="372"/>
      <c r="WRV5" s="372"/>
      <c r="WRW5" s="372"/>
      <c r="WRX5" s="372"/>
      <c r="WRY5" s="372"/>
      <c r="WRZ5" s="372"/>
      <c r="WSA5" s="372"/>
      <c r="WSB5" s="372"/>
      <c r="WSC5" s="372"/>
      <c r="WSD5" s="372"/>
      <c r="WSE5" s="372"/>
      <c r="WSF5" s="372"/>
      <c r="WSG5" s="372"/>
      <c r="WSH5" s="372"/>
      <c r="WSI5" s="372"/>
      <c r="WSJ5" s="372"/>
      <c r="WSK5" s="372"/>
      <c r="WSL5" s="372"/>
      <c r="WSM5" s="372"/>
      <c r="WSN5" s="372"/>
      <c r="WSO5" s="372"/>
      <c r="WSP5" s="372"/>
      <c r="WSQ5" s="372"/>
      <c r="WSR5" s="372"/>
      <c r="WSS5" s="372"/>
      <c r="WST5" s="372"/>
      <c r="WSU5" s="372"/>
      <c r="WSV5" s="372"/>
      <c r="WSW5" s="372"/>
      <c r="WSX5" s="372"/>
      <c r="WSY5" s="372"/>
      <c r="WSZ5" s="372"/>
      <c r="WTA5" s="372"/>
      <c r="WTB5" s="372"/>
      <c r="WTC5" s="372"/>
      <c r="WTD5" s="372"/>
      <c r="WTE5" s="372"/>
      <c r="WTF5" s="372"/>
      <c r="WTG5" s="372"/>
      <c r="WTH5" s="372"/>
      <c r="WTI5" s="372"/>
      <c r="WTJ5" s="372"/>
      <c r="WTK5" s="372"/>
      <c r="WTL5" s="372"/>
      <c r="WTM5" s="372"/>
      <c r="WTN5" s="372"/>
      <c r="WTO5" s="372"/>
      <c r="WTP5" s="372"/>
      <c r="WTQ5" s="372"/>
      <c r="WTR5" s="372"/>
      <c r="WTS5" s="372"/>
      <c r="WTT5" s="372"/>
      <c r="WTU5" s="372"/>
      <c r="WTV5" s="372"/>
      <c r="WTW5" s="372"/>
      <c r="WTX5" s="372"/>
      <c r="WTY5" s="372"/>
      <c r="WTZ5" s="372"/>
      <c r="WUA5" s="372"/>
      <c r="WUB5" s="372"/>
      <c r="WUC5" s="372"/>
      <c r="WUD5" s="372"/>
      <c r="WUE5" s="372"/>
      <c r="WUF5" s="372"/>
      <c r="WUG5" s="372"/>
      <c r="WUH5" s="372"/>
      <c r="WUI5" s="372"/>
      <c r="WUJ5" s="372"/>
      <c r="WUK5" s="372"/>
      <c r="WUL5" s="372"/>
      <c r="WUM5" s="372"/>
      <c r="WUN5" s="372"/>
      <c r="WUO5" s="372"/>
      <c r="WUP5" s="372"/>
      <c r="WUQ5" s="372"/>
      <c r="WUR5" s="372"/>
      <c r="WUS5" s="372"/>
      <c r="WUT5" s="372"/>
      <c r="WUU5" s="372"/>
      <c r="WUV5" s="372"/>
      <c r="WUW5" s="372"/>
      <c r="WUX5" s="372"/>
      <c r="WUY5" s="372"/>
      <c r="WUZ5" s="372"/>
      <c r="WVA5" s="372"/>
      <c r="WVB5" s="372"/>
      <c r="WVC5" s="372"/>
      <c r="WVD5" s="372"/>
      <c r="WVE5" s="372"/>
      <c r="WVF5" s="372"/>
      <c r="WVG5" s="372"/>
      <c r="WVH5" s="372"/>
      <c r="WVI5" s="372"/>
      <c r="WVJ5" s="372"/>
      <c r="WVK5" s="372"/>
      <c r="WVL5" s="372"/>
      <c r="WVM5" s="372"/>
      <c r="WVN5" s="372"/>
      <c r="WVO5" s="372"/>
      <c r="WVP5" s="372"/>
      <c r="WVQ5" s="372"/>
      <c r="WVR5" s="372"/>
      <c r="WVS5" s="372"/>
      <c r="WVT5" s="372"/>
      <c r="WVU5" s="372"/>
      <c r="WVV5" s="372"/>
      <c r="WVW5" s="372"/>
      <c r="WVX5" s="372"/>
      <c r="WVY5" s="372"/>
      <c r="WVZ5" s="372"/>
      <c r="WWA5" s="372"/>
      <c r="WWB5" s="372"/>
      <c r="WWC5" s="372"/>
      <c r="WWD5" s="372"/>
      <c r="WWE5" s="372"/>
      <c r="WWF5" s="372"/>
      <c r="WWG5" s="372"/>
      <c r="WWH5" s="372"/>
      <c r="WWI5" s="372"/>
      <c r="WWJ5" s="372"/>
      <c r="WWK5" s="372"/>
      <c r="WWL5" s="372"/>
      <c r="WWM5" s="372"/>
      <c r="WWN5" s="372"/>
      <c r="WWO5" s="372"/>
      <c r="WWP5" s="372"/>
      <c r="WWQ5" s="372"/>
      <c r="WWR5" s="372"/>
      <c r="WWS5" s="372"/>
      <c r="WWT5" s="372"/>
      <c r="WWU5" s="372"/>
      <c r="WWV5" s="372"/>
      <c r="WWW5" s="372"/>
      <c r="WWX5" s="372"/>
      <c r="WWY5" s="372"/>
      <c r="WWZ5" s="372"/>
      <c r="WXA5" s="372"/>
      <c r="WXB5" s="372"/>
      <c r="WXC5" s="372"/>
      <c r="WXD5" s="372"/>
      <c r="WXE5" s="372"/>
      <c r="WXF5" s="372"/>
      <c r="WXG5" s="372"/>
      <c r="WXH5" s="372"/>
      <c r="WXI5" s="372"/>
      <c r="WXJ5" s="372"/>
      <c r="WXK5" s="372"/>
      <c r="WXL5" s="372"/>
      <c r="WXM5" s="372"/>
      <c r="WXN5" s="372"/>
      <c r="WXO5" s="372"/>
      <c r="WXP5" s="372"/>
      <c r="WXQ5" s="372"/>
      <c r="WXR5" s="372"/>
      <c r="WXS5" s="372"/>
      <c r="WXT5" s="372"/>
      <c r="WXU5" s="372"/>
      <c r="WXV5" s="372"/>
      <c r="WXW5" s="372"/>
      <c r="WXX5" s="372"/>
      <c r="WXY5" s="372"/>
      <c r="WXZ5" s="372"/>
      <c r="WYA5" s="372"/>
      <c r="WYB5" s="372"/>
      <c r="WYC5" s="372"/>
      <c r="WYD5" s="372"/>
      <c r="WYE5" s="372"/>
      <c r="WYF5" s="372"/>
      <c r="WYG5" s="372"/>
      <c r="WYH5" s="372"/>
      <c r="WYI5" s="372"/>
      <c r="WYJ5" s="372"/>
      <c r="WYK5" s="372"/>
      <c r="WYL5" s="372"/>
      <c r="WYM5" s="372"/>
      <c r="WYN5" s="372"/>
      <c r="WYO5" s="372"/>
      <c r="WYP5" s="372"/>
      <c r="WYQ5" s="372"/>
      <c r="WYR5" s="372"/>
      <c r="WYS5" s="372"/>
      <c r="WYT5" s="372"/>
      <c r="WYU5" s="372"/>
      <c r="WYV5" s="372"/>
      <c r="WYW5" s="372"/>
      <c r="WYX5" s="372"/>
      <c r="WYY5" s="372"/>
      <c r="WYZ5" s="372"/>
      <c r="WZA5" s="372"/>
      <c r="WZB5" s="372"/>
      <c r="WZC5" s="372"/>
      <c r="WZD5" s="372"/>
      <c r="WZE5" s="372"/>
      <c r="WZF5" s="372"/>
      <c r="WZG5" s="372"/>
      <c r="WZH5" s="372"/>
      <c r="WZI5" s="372"/>
      <c r="WZJ5" s="372"/>
      <c r="WZK5" s="372"/>
      <c r="WZL5" s="372"/>
      <c r="WZM5" s="372"/>
      <c r="WZN5" s="372"/>
      <c r="WZO5" s="372"/>
      <c r="WZP5" s="372"/>
      <c r="WZQ5" s="372"/>
      <c r="WZR5" s="372"/>
      <c r="WZS5" s="372"/>
      <c r="WZT5" s="372"/>
      <c r="WZU5" s="372"/>
      <c r="WZV5" s="372"/>
      <c r="WZW5" s="372"/>
      <c r="WZX5" s="372"/>
      <c r="WZY5" s="372"/>
      <c r="WZZ5" s="372"/>
      <c r="XAA5" s="372"/>
      <c r="XAB5" s="372"/>
      <c r="XAC5" s="372"/>
      <c r="XAD5" s="372"/>
      <c r="XAE5" s="372"/>
      <c r="XAF5" s="372"/>
      <c r="XAG5" s="372"/>
      <c r="XAH5" s="372"/>
      <c r="XAI5" s="372"/>
      <c r="XAJ5" s="372"/>
      <c r="XAK5" s="372"/>
      <c r="XAL5" s="372"/>
      <c r="XAM5" s="372"/>
      <c r="XAN5" s="372"/>
      <c r="XAO5" s="372"/>
      <c r="XAP5" s="372"/>
      <c r="XAQ5" s="372"/>
      <c r="XAR5" s="372"/>
      <c r="XAS5" s="372"/>
      <c r="XAT5" s="372"/>
      <c r="XAU5" s="372"/>
      <c r="XAV5" s="372"/>
      <c r="XAW5" s="372"/>
      <c r="XAX5" s="372"/>
      <c r="XAY5" s="372"/>
      <c r="XAZ5" s="372"/>
      <c r="XBA5" s="372"/>
      <c r="XBB5" s="372"/>
      <c r="XBC5" s="372"/>
      <c r="XBD5" s="372"/>
      <c r="XBE5" s="372"/>
      <c r="XBF5" s="372"/>
      <c r="XBG5" s="372"/>
      <c r="XBH5" s="372"/>
      <c r="XBI5" s="372"/>
      <c r="XBJ5" s="372"/>
      <c r="XBK5" s="372"/>
      <c r="XBL5" s="372"/>
      <c r="XBM5" s="372"/>
      <c r="XBN5" s="372"/>
      <c r="XBO5" s="372"/>
      <c r="XBP5" s="372"/>
      <c r="XBQ5" s="372"/>
      <c r="XBR5" s="372"/>
      <c r="XBS5" s="372"/>
      <c r="XBT5" s="372"/>
      <c r="XBU5" s="372"/>
      <c r="XBV5" s="372"/>
      <c r="XBW5" s="372"/>
      <c r="XBX5" s="372"/>
      <c r="XBY5" s="372"/>
      <c r="XBZ5" s="372"/>
      <c r="XCA5" s="372"/>
      <c r="XCB5" s="372"/>
      <c r="XCC5" s="372"/>
      <c r="XCD5" s="372"/>
      <c r="XCE5" s="372"/>
      <c r="XCF5" s="372"/>
      <c r="XCG5" s="372"/>
      <c r="XCH5" s="372"/>
      <c r="XCI5" s="372"/>
      <c r="XCJ5" s="372"/>
      <c r="XCK5" s="372"/>
      <c r="XCL5" s="372"/>
      <c r="XCM5" s="372"/>
      <c r="XCN5" s="372"/>
      <c r="XCO5" s="372"/>
      <c r="XCP5" s="372"/>
      <c r="XCQ5" s="372"/>
      <c r="XCR5" s="372"/>
      <c r="XCS5" s="372"/>
      <c r="XCT5" s="372"/>
      <c r="XCU5" s="372"/>
      <c r="XCV5" s="372"/>
      <c r="XCW5" s="372"/>
      <c r="XCX5" s="372"/>
      <c r="XCY5" s="372"/>
      <c r="XCZ5" s="372"/>
      <c r="XDA5" s="372"/>
      <c r="XDB5" s="372"/>
      <c r="XDC5" s="372"/>
      <c r="XDD5" s="372"/>
      <c r="XDE5" s="372"/>
      <c r="XDF5" s="372"/>
      <c r="XDG5" s="372"/>
      <c r="XDH5" s="372"/>
      <c r="XDI5" s="372"/>
      <c r="XDJ5" s="372"/>
      <c r="XDK5" s="372"/>
      <c r="XDL5" s="372"/>
      <c r="XDM5" s="372"/>
      <c r="XDN5" s="372"/>
      <c r="XDO5" s="372"/>
      <c r="XDP5" s="372"/>
      <c r="XDQ5" s="372"/>
      <c r="XDR5" s="372"/>
      <c r="XDS5" s="372"/>
      <c r="XDT5" s="372"/>
      <c r="XDU5" s="372"/>
      <c r="XDV5" s="372"/>
      <c r="XDW5" s="372"/>
      <c r="XDX5" s="372"/>
      <c r="XDY5" s="372"/>
      <c r="XDZ5" s="372"/>
      <c r="XEA5" s="372"/>
      <c r="XEB5" s="372"/>
      <c r="XEC5" s="372"/>
      <c r="XED5" s="372"/>
      <c r="XEE5" s="372"/>
      <c r="XEF5" s="372"/>
      <c r="XEG5" s="372"/>
      <c r="XEH5" s="372"/>
      <c r="XEI5" s="372"/>
      <c r="XEJ5" s="372"/>
      <c r="XEK5" s="372"/>
      <c r="XEL5" s="372"/>
      <c r="XEM5" s="372"/>
      <c r="XEN5" s="372"/>
      <c r="XEO5" s="372"/>
      <c r="XEP5" s="372"/>
      <c r="XEQ5" s="372"/>
      <c r="XER5" s="372"/>
      <c r="XES5" s="372"/>
      <c r="XET5" s="372"/>
      <c r="XEU5" s="372"/>
      <c r="XEV5" s="372"/>
      <c r="XEW5" s="372"/>
      <c r="XEX5" s="372"/>
      <c r="XEY5" s="372"/>
      <c r="XEZ5" s="372"/>
      <c r="XFA5" s="372"/>
      <c r="XFB5" s="372"/>
    </row>
    <row r="6" s="371" customFormat="true" ht="30" customHeight="true" spans="1:5">
      <c r="A6" s="376" t="e">
        <f t="shared" ref="A6:A7" si="1">B6&amp;"、"&amp;C6&amp;REPT(".",75-LENB(B6&amp;"、"&amp;C6&amp;E6))&amp;E6</f>
        <v>#REF!</v>
      </c>
      <c r="B6" s="377" t="e">
        <f>#REF!</f>
        <v>#REF!</v>
      </c>
      <c r="C6" s="378" t="e">
        <f>#REF!</f>
        <v>#REF!</v>
      </c>
      <c r="D6" s="377"/>
      <c r="E6" s="377">
        <v>17</v>
      </c>
    </row>
    <row r="7" s="371" customFormat="true" ht="30" customHeight="true" spans="1:5">
      <c r="A7" s="376" t="str">
        <f t="shared" si="1"/>
        <v>表八、2022年通海县政府性基金预算支出情况表（调整预算）...................18</v>
      </c>
      <c r="B7" s="377" t="str">
        <f>表8!$B$2</f>
        <v>表八</v>
      </c>
      <c r="C7" s="378" t="str">
        <f>表8!$B$1</f>
        <v>2022年通海县政府性基金预算支出情况表（调整预算）</v>
      </c>
      <c r="D7" s="377"/>
      <c r="E7" s="377">
        <v>18</v>
      </c>
    </row>
    <row r="8" s="371" customFormat="true" ht="30" customHeight="true" spans="1:5">
      <c r="A8" s="376" t="str">
        <f t="shared" ref="A8:A9" si="2">B8&amp;"、"&amp;C8&amp;REPT(".",75-LENB(B8&amp;"、"&amp;C8&amp;E8))&amp;E8</f>
        <v>表九、2022年通海县国有资本经营收入预算情况表（调整预算）.................20</v>
      </c>
      <c r="B8" s="377" t="str">
        <f>表9!A2</f>
        <v>表九</v>
      </c>
      <c r="C8" s="378" t="str">
        <f>表9!A1</f>
        <v>2022年通海县国有资本经营收入预算情况表（调整预算）</v>
      </c>
      <c r="D8" s="377"/>
      <c r="E8" s="377">
        <v>20</v>
      </c>
    </row>
    <row r="9" s="371" customFormat="true" ht="30" customHeight="true" spans="1:5">
      <c r="A9" s="376" t="str">
        <f t="shared" si="2"/>
        <v>表十、2022年通海县国有资本经营支出预算情况表（调整预算）.................21</v>
      </c>
      <c r="B9" s="377" t="str">
        <f>表10!A2</f>
        <v>表十</v>
      </c>
      <c r="C9" s="378" t="str">
        <f>表10!A1</f>
        <v>2022年通海县国有资本经营支出预算情况表（调整预算）</v>
      </c>
      <c r="D9" s="377"/>
      <c r="E9" s="377">
        <v>21</v>
      </c>
    </row>
    <row r="10" s="371" customFormat="true" ht="30" customHeight="true" spans="1:5">
      <c r="A10" s="376" t="e">
        <f t="shared" ref="A10:A12" si="3">B10&amp;"、"&amp;C10&amp;REPT(".",75-LENB(B10&amp;"、"&amp;C10&amp;E10))&amp;E10</f>
        <v>#REF!</v>
      </c>
      <c r="B10" s="377" t="e">
        <f>#REF!</f>
        <v>#REF!</v>
      </c>
      <c r="C10" s="378" t="e">
        <f>#REF!</f>
        <v>#REF!</v>
      </c>
      <c r="D10" s="377"/>
      <c r="E10" s="377">
        <v>22</v>
      </c>
    </row>
    <row r="11" s="371" customFormat="true" ht="30" customHeight="true" spans="1:5">
      <c r="A11" s="376" t="e">
        <f t="shared" si="3"/>
        <v>#REF!</v>
      </c>
      <c r="B11" s="377" t="e">
        <f>#REF!</f>
        <v>#REF!</v>
      </c>
      <c r="C11" s="378" t="e">
        <f>#REF!</f>
        <v>#REF!</v>
      </c>
      <c r="D11" s="377"/>
      <c r="E11" s="377">
        <v>23</v>
      </c>
    </row>
    <row r="12" s="371" customFormat="true" ht="30" customHeight="true" spans="1:5">
      <c r="A12" s="376" t="str">
        <f t="shared" si="3"/>
        <v>表十、2021年通海县社会保险基金结余执行情况表.............................24</v>
      </c>
      <c r="B12" s="377" t="str">
        <f>'10'!A2</f>
        <v>表十</v>
      </c>
      <c r="C12" s="378" t="str">
        <f>'10'!A1</f>
        <v>2021年通海县社会保险基金结余执行情况表</v>
      </c>
      <c r="D12" s="377"/>
      <c r="E12" s="377">
        <v>24</v>
      </c>
    </row>
    <row r="13" s="371" customFormat="true" ht="30" customHeight="true" spans="1:5">
      <c r="A13" s="376" t="e">
        <f t="shared" ref="A13:A15" si="4">B13&amp;"、"&amp;C13&amp;REPT(".",75-LENB(B13&amp;"、"&amp;C13&amp;E13))&amp;E13</f>
        <v>#REF!</v>
      </c>
      <c r="B13" s="377" t="e">
        <f>#REF!</f>
        <v>#REF!</v>
      </c>
      <c r="C13" s="378" t="e">
        <f>#REF!</f>
        <v>#REF!</v>
      </c>
      <c r="D13" s="377"/>
      <c r="E13" s="377">
        <v>25</v>
      </c>
    </row>
    <row r="14" s="371" customFormat="true" ht="30" customHeight="true" spans="1:5">
      <c r="A14" s="376" t="e">
        <f t="shared" si="4"/>
        <v>#REF!</v>
      </c>
      <c r="B14" s="377" t="e">
        <f>#REF!</f>
        <v>#REF!</v>
      </c>
      <c r="C14" s="378" t="e">
        <f>#REF!</f>
        <v>#REF!</v>
      </c>
      <c r="D14" s="377"/>
      <c r="E14" s="377">
        <v>28</v>
      </c>
    </row>
    <row r="15" s="371" customFormat="true" ht="30" customHeight="true" spans="1:5">
      <c r="A15" s="376" t="e">
        <f t="shared" si="4"/>
        <v>#REF!</v>
      </c>
      <c r="B15" s="377" t="e">
        <f>#REF!</f>
        <v>#REF!</v>
      </c>
      <c r="C15" s="378" t="e">
        <f>#REF!</f>
        <v>#REF!</v>
      </c>
      <c r="D15" s="377"/>
      <c r="E15" s="377">
        <v>39</v>
      </c>
    </row>
    <row r="16" s="371" customFormat="true" ht="30" customHeight="true" spans="1:5">
      <c r="A16" s="376" t="e">
        <f t="shared" ref="A16:A17" si="5">B16&amp;"、"&amp;C16&amp;REPT(".",75-LENB(B16&amp;"、"&amp;C16&amp;E16))&amp;E16</f>
        <v>#REF!</v>
      </c>
      <c r="B16" s="377" t="e">
        <f>#REF!</f>
        <v>#REF!</v>
      </c>
      <c r="C16" s="378" t="e">
        <f>#REF!</f>
        <v>#REF!</v>
      </c>
      <c r="D16" s="377"/>
      <c r="E16" s="377">
        <v>40</v>
      </c>
    </row>
    <row r="17" s="371" customFormat="true" ht="30" customHeight="true" spans="1:5">
      <c r="A17" s="376" t="e">
        <f t="shared" si="5"/>
        <v>#REF!</v>
      </c>
      <c r="B17" s="377" t="e">
        <f>#REF!</f>
        <v>#REF!</v>
      </c>
      <c r="C17" s="378" t="e">
        <f>#REF!</f>
        <v>#REF!</v>
      </c>
      <c r="D17" s="377"/>
      <c r="E17" s="377">
        <v>41</v>
      </c>
    </row>
    <row r="18" s="371" customFormat="true" ht="30" customHeight="true" spans="1:5">
      <c r="A18" s="376" t="e">
        <f t="shared" ref="A18:A19" si="6">B18&amp;"、"&amp;C18&amp;REPT(".",75-LENB(B18&amp;"、"&amp;C18&amp;E18))&amp;E18</f>
        <v>#REF!</v>
      </c>
      <c r="B18" s="377" t="e">
        <f>#REF!</f>
        <v>#REF!</v>
      </c>
      <c r="C18" s="378" t="e">
        <f>#REF!</f>
        <v>#REF!</v>
      </c>
      <c r="D18" s="377"/>
      <c r="E18" s="377">
        <v>42</v>
      </c>
    </row>
    <row r="19" s="371" customFormat="true" ht="30" customHeight="true" spans="1:5">
      <c r="A19" s="376" t="e">
        <f t="shared" si="6"/>
        <v>#REF!</v>
      </c>
      <c r="B19" s="377" t="e">
        <f>#REF!</f>
        <v>#REF!</v>
      </c>
      <c r="C19" s="378" t="e">
        <f>#REF!</f>
        <v>#REF!</v>
      </c>
      <c r="D19" s="377"/>
      <c r="E19" s="377">
        <v>43</v>
      </c>
    </row>
    <row r="20" s="371" customFormat="true" ht="30" customHeight="true" spans="1:5">
      <c r="A20" s="376" t="e">
        <f t="shared" ref="A20:A25" si="7">B20&amp;"、"&amp;C20&amp;REPT(".",75-LENB(B20&amp;"、"&amp;C20&amp;E20))&amp;E20</f>
        <v>#REF!</v>
      </c>
      <c r="B20" s="377" t="e">
        <f>#REF!</f>
        <v>#REF!</v>
      </c>
      <c r="C20" s="378" t="e">
        <f>#REF!</f>
        <v>#REF!</v>
      </c>
      <c r="D20" s="377"/>
      <c r="E20" s="377">
        <v>44</v>
      </c>
    </row>
    <row r="21" s="371" customFormat="true" ht="30" customHeight="true" spans="1:5">
      <c r="A21" s="376" t="e">
        <f t="shared" si="7"/>
        <v>#REF!</v>
      </c>
      <c r="B21" s="377" t="e">
        <f>#REF!</f>
        <v>#REF!</v>
      </c>
      <c r="C21" s="378" t="e">
        <f>#REF!</f>
        <v>#REF!</v>
      </c>
      <c r="D21" s="377"/>
      <c r="E21" s="377">
        <v>45</v>
      </c>
    </row>
    <row r="22" ht="30" customHeight="true" spans="1:5">
      <c r="A22" s="376" t="e">
        <f t="shared" si="7"/>
        <v>#REF!</v>
      </c>
      <c r="B22" s="377" t="e">
        <f>#REF!</f>
        <v>#REF!</v>
      </c>
      <c r="C22" s="378" t="e">
        <f>#REF!</f>
        <v>#REF!</v>
      </c>
      <c r="D22" s="377"/>
      <c r="E22" s="377">
        <v>46</v>
      </c>
    </row>
    <row r="23" ht="30" customHeight="true" spans="1:5">
      <c r="A23" s="376" t="e">
        <f t="shared" si="7"/>
        <v>#REF!</v>
      </c>
      <c r="B23" s="377" t="e">
        <f>#REF!</f>
        <v>#REF!</v>
      </c>
      <c r="C23" s="378" t="e">
        <f>#REF!</f>
        <v>#REF!</v>
      </c>
      <c r="D23" s="377"/>
      <c r="E23" s="377">
        <v>47</v>
      </c>
    </row>
    <row r="24" ht="30" customHeight="true" spans="1:5">
      <c r="A24" s="376" t="e">
        <f t="shared" si="7"/>
        <v>#REF!</v>
      </c>
      <c r="B24" s="377" t="e">
        <f>#REF!</f>
        <v>#REF!</v>
      </c>
      <c r="C24" s="378" t="e">
        <f>#REF!</f>
        <v>#REF!</v>
      </c>
      <c r="D24" s="377"/>
      <c r="E24" s="377">
        <v>48</v>
      </c>
    </row>
    <row r="25" ht="30" customHeight="true" spans="1:5">
      <c r="A25" s="376" t="e">
        <f t="shared" si="7"/>
        <v>#REF!</v>
      </c>
      <c r="B25" s="377" t="e">
        <f>#REF!</f>
        <v>#REF!</v>
      </c>
      <c r="C25" s="378" t="e">
        <f>#REF!</f>
        <v>#REF!</v>
      </c>
      <c r="D25" s="377"/>
      <c r="E25" s="377">
        <v>49</v>
      </c>
    </row>
  </sheetData>
  <mergeCells count="1">
    <mergeCell ref="B1:E1"/>
  </mergeCells>
  <printOptions horizontalCentered="true"/>
  <pageMargins left="0.47244094488189" right="0.393700787401575" top="1.18110236220472" bottom="0.748031496062992" header="0.31496062992126" footer="0.31496062992126"/>
  <pageSetup paperSize="9" scale="75" firstPageNumber="0" orientation="portrait" useFirstPageNumber="tru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true"/>
  </sheetPr>
  <dimension ref="A1:K48"/>
  <sheetViews>
    <sheetView showGridLines="0" showZeros="0" tabSelected="1" view="pageBreakPreview" zoomScale="70" zoomScaleNormal="90" zoomScaleSheetLayoutView="70" workbookViewId="0">
      <pane ySplit="4" topLeftCell="A5" activePane="bottomLeft" state="frozen"/>
      <selection/>
      <selection pane="bottomLeft" activeCell="D20" sqref="D20"/>
    </sheetView>
  </sheetViews>
  <sheetFormatPr defaultColWidth="9" defaultRowHeight="14.25"/>
  <cols>
    <col min="1" max="1" width="13.75" style="113" customWidth="true"/>
    <col min="2" max="2" width="43.75" style="113" customWidth="true"/>
    <col min="3" max="5" width="16.75" style="113" customWidth="true"/>
    <col min="6" max="6" width="18.375" style="113" customWidth="true"/>
    <col min="7" max="7" width="38.75" style="113" customWidth="true"/>
    <col min="8" max="8" width="16.75" style="113" customWidth="true"/>
    <col min="9" max="9" width="22.25" style="366" customWidth="true"/>
    <col min="10" max="10" width="15.25" style="366" customWidth="true"/>
    <col min="11" max="11" width="9.125" style="113" hidden="true" customWidth="true"/>
    <col min="12" max="16384" width="9" style="113"/>
  </cols>
  <sheetData>
    <row r="1" ht="45" customHeight="true" spans="1:10">
      <c r="A1" s="346"/>
      <c r="B1" s="123" t="s">
        <v>9</v>
      </c>
      <c r="C1" s="123"/>
      <c r="D1" s="123"/>
      <c r="E1" s="123"/>
      <c r="F1" s="123"/>
      <c r="G1" s="123"/>
      <c r="H1" s="123"/>
      <c r="I1" s="123"/>
      <c r="J1" s="123"/>
    </row>
    <row r="2" ht="20.1" customHeight="true" spans="2:10">
      <c r="B2" s="319" t="s">
        <v>10</v>
      </c>
      <c r="C2" s="347"/>
      <c r="D2" s="347"/>
      <c r="I2" s="368"/>
      <c r="J2" s="369" t="s">
        <v>11</v>
      </c>
    </row>
    <row r="3" s="344" customFormat="true" ht="27.75" customHeight="true" spans="1:11">
      <c r="A3" s="348" t="s">
        <v>12</v>
      </c>
      <c r="B3" s="128" t="s">
        <v>13</v>
      </c>
      <c r="C3" s="129" t="s">
        <v>14</v>
      </c>
      <c r="D3" s="129" t="s">
        <v>15</v>
      </c>
      <c r="E3" s="129"/>
      <c r="F3" s="348" t="s">
        <v>12</v>
      </c>
      <c r="G3" s="129" t="s">
        <v>13</v>
      </c>
      <c r="H3" s="129" t="s">
        <v>14</v>
      </c>
      <c r="I3" s="129" t="s">
        <v>15</v>
      </c>
      <c r="J3" s="129"/>
      <c r="K3" s="364" t="s">
        <v>16</v>
      </c>
    </row>
    <row r="4" s="344" customFormat="true" ht="27.75" customHeight="true" spans="1:11">
      <c r="A4" s="348"/>
      <c r="B4" s="128"/>
      <c r="C4" s="129"/>
      <c r="D4" s="129" t="s">
        <v>17</v>
      </c>
      <c r="E4" s="129" t="s">
        <v>18</v>
      </c>
      <c r="F4" s="348"/>
      <c r="G4" s="129"/>
      <c r="H4" s="129"/>
      <c r="I4" s="129" t="s">
        <v>17</v>
      </c>
      <c r="J4" s="129" t="s">
        <v>18</v>
      </c>
      <c r="K4" s="364"/>
    </row>
    <row r="5" ht="36" customHeight="true" spans="1:11">
      <c r="A5" s="350" t="s">
        <v>19</v>
      </c>
      <c r="B5" s="351" t="s">
        <v>20</v>
      </c>
      <c r="C5" s="133">
        <f>表2!C5</f>
        <v>35198</v>
      </c>
      <c r="D5" s="133">
        <f>表2!D5</f>
        <v>36982</v>
      </c>
      <c r="E5" s="133">
        <f>表2!E5</f>
        <v>29716</v>
      </c>
      <c r="F5" s="160">
        <v>201</v>
      </c>
      <c r="G5" s="160" t="s">
        <v>21</v>
      </c>
      <c r="H5" s="331">
        <v>15275</v>
      </c>
      <c r="I5" s="331">
        <v>20371</v>
      </c>
      <c r="J5" s="331">
        <f>表3!E5</f>
        <v>15203</v>
      </c>
      <c r="K5" s="365" t="str">
        <f>IF(B5&lt;&gt;"",IF(SUM(C5:E5)&lt;&gt;0,"是","否"),"是")</f>
        <v>是</v>
      </c>
    </row>
    <row r="6" ht="36" customHeight="true" spans="1:11">
      <c r="A6" s="187" t="s">
        <v>22</v>
      </c>
      <c r="B6" s="351" t="s">
        <v>23</v>
      </c>
      <c r="C6" s="166">
        <f>表2!C21</f>
        <v>9605</v>
      </c>
      <c r="D6" s="166">
        <f>表2!D21</f>
        <v>10055</v>
      </c>
      <c r="E6" s="166">
        <f>表2!E21</f>
        <v>10055</v>
      </c>
      <c r="F6" s="160">
        <v>202</v>
      </c>
      <c r="G6" s="160" t="s">
        <v>24</v>
      </c>
      <c r="H6" s="331">
        <v>0</v>
      </c>
      <c r="I6" s="331">
        <v>0</v>
      </c>
      <c r="J6" s="331">
        <f>表3!E6</f>
        <v>0</v>
      </c>
      <c r="K6" s="365" t="str">
        <f t="shared" ref="K6:K42" si="0">IF(B6&lt;&gt;"",IF(SUM(C6:E6)&lt;&gt;0,"是","否"),"是")</f>
        <v>是</v>
      </c>
    </row>
    <row r="7" ht="36" customHeight="true" spans="1:11">
      <c r="A7" s="189"/>
      <c r="B7" s="160"/>
      <c r="C7" s="136"/>
      <c r="D7" s="136"/>
      <c r="E7" s="161"/>
      <c r="F7" s="160">
        <v>203</v>
      </c>
      <c r="G7" s="160" t="s">
        <v>25</v>
      </c>
      <c r="H7" s="331">
        <v>106</v>
      </c>
      <c r="I7" s="331">
        <v>22</v>
      </c>
      <c r="J7" s="331">
        <f>表3!E7</f>
        <v>128</v>
      </c>
      <c r="K7" s="365" t="str">
        <f t="shared" si="0"/>
        <v>是</v>
      </c>
    </row>
    <row r="8" ht="36" customHeight="true" spans="1:11">
      <c r="A8" s="189"/>
      <c r="B8" s="160"/>
      <c r="C8" s="136"/>
      <c r="D8" s="136"/>
      <c r="E8" s="161"/>
      <c r="F8" s="160">
        <v>204</v>
      </c>
      <c r="G8" s="160" t="s">
        <v>26</v>
      </c>
      <c r="H8" s="331">
        <v>7496</v>
      </c>
      <c r="I8" s="331">
        <v>8069</v>
      </c>
      <c r="J8" s="331">
        <f>表3!E8</f>
        <v>8039</v>
      </c>
      <c r="K8" s="365" t="str">
        <f t="shared" si="0"/>
        <v>是</v>
      </c>
    </row>
    <row r="9" ht="36" customHeight="true" spans="1:11">
      <c r="A9" s="189"/>
      <c r="B9" s="160"/>
      <c r="C9" s="136"/>
      <c r="D9" s="136"/>
      <c r="E9" s="161"/>
      <c r="F9" s="160">
        <v>205</v>
      </c>
      <c r="G9" s="160" t="s">
        <v>27</v>
      </c>
      <c r="H9" s="331">
        <v>45407</v>
      </c>
      <c r="I9" s="331">
        <v>44976</v>
      </c>
      <c r="J9" s="331">
        <f>表3!E9</f>
        <v>37928</v>
      </c>
      <c r="K9" s="365" t="str">
        <f t="shared" si="0"/>
        <v>是</v>
      </c>
    </row>
    <row r="10" ht="36" customHeight="true" spans="1:11">
      <c r="A10" s="189"/>
      <c r="B10" s="160"/>
      <c r="C10" s="136"/>
      <c r="D10" s="136"/>
      <c r="E10" s="161"/>
      <c r="F10" s="160">
        <v>206</v>
      </c>
      <c r="G10" s="160" t="s">
        <v>28</v>
      </c>
      <c r="H10" s="331">
        <v>8532</v>
      </c>
      <c r="I10" s="331">
        <v>5346</v>
      </c>
      <c r="J10" s="331">
        <f>表3!E10</f>
        <v>538</v>
      </c>
      <c r="K10" s="365" t="str">
        <f t="shared" si="0"/>
        <v>是</v>
      </c>
    </row>
    <row r="11" ht="36" customHeight="true" spans="1:11">
      <c r="A11" s="189"/>
      <c r="B11" s="160"/>
      <c r="C11" s="136"/>
      <c r="D11" s="136"/>
      <c r="E11" s="161"/>
      <c r="F11" s="160">
        <v>207</v>
      </c>
      <c r="G11" s="160" t="s">
        <v>29</v>
      </c>
      <c r="H11" s="331">
        <v>1684</v>
      </c>
      <c r="I11" s="331">
        <v>1720</v>
      </c>
      <c r="J11" s="331">
        <f>表3!E11</f>
        <v>1555</v>
      </c>
      <c r="K11" s="365" t="str">
        <f t="shared" si="0"/>
        <v>是</v>
      </c>
    </row>
    <row r="12" ht="36" customHeight="true" spans="1:11">
      <c r="A12" s="189"/>
      <c r="B12" s="160"/>
      <c r="C12" s="136"/>
      <c r="D12" s="136"/>
      <c r="E12" s="161"/>
      <c r="F12" s="160">
        <v>208</v>
      </c>
      <c r="G12" s="160" t="s">
        <v>30</v>
      </c>
      <c r="H12" s="331">
        <v>32051</v>
      </c>
      <c r="I12" s="331">
        <v>36101</v>
      </c>
      <c r="J12" s="331">
        <f>表3!E12</f>
        <v>34098</v>
      </c>
      <c r="K12" s="365" t="str">
        <f t="shared" si="0"/>
        <v>是</v>
      </c>
    </row>
    <row r="13" ht="36" customHeight="true" spans="1:11">
      <c r="A13" s="189"/>
      <c r="B13" s="160"/>
      <c r="C13" s="136"/>
      <c r="D13" s="136"/>
      <c r="E13" s="161"/>
      <c r="F13" s="160">
        <v>210</v>
      </c>
      <c r="G13" s="160" t="s">
        <v>31</v>
      </c>
      <c r="H13" s="331">
        <v>15151</v>
      </c>
      <c r="I13" s="331">
        <v>18481</v>
      </c>
      <c r="J13" s="331">
        <f>表3!E13</f>
        <v>16927</v>
      </c>
      <c r="K13" s="365" t="str">
        <f t="shared" si="0"/>
        <v>是</v>
      </c>
    </row>
    <row r="14" ht="36" customHeight="true" spans="1:11">
      <c r="A14" s="189"/>
      <c r="B14" s="160"/>
      <c r="C14" s="136"/>
      <c r="D14" s="136"/>
      <c r="E14" s="161"/>
      <c r="F14" s="160">
        <v>211</v>
      </c>
      <c r="G14" s="160" t="s">
        <v>32</v>
      </c>
      <c r="H14" s="331">
        <v>10396</v>
      </c>
      <c r="I14" s="331">
        <v>62</v>
      </c>
      <c r="J14" s="331">
        <f>表3!E14</f>
        <v>10047</v>
      </c>
      <c r="K14" s="365" t="str">
        <f t="shared" si="0"/>
        <v>是</v>
      </c>
    </row>
    <row r="15" ht="36" customHeight="true" spans="1:11">
      <c r="A15" s="189"/>
      <c r="B15" s="160"/>
      <c r="C15" s="136"/>
      <c r="D15" s="136"/>
      <c r="E15" s="161"/>
      <c r="F15" s="160">
        <v>212</v>
      </c>
      <c r="G15" s="160" t="s">
        <v>33</v>
      </c>
      <c r="H15" s="331">
        <v>2405</v>
      </c>
      <c r="I15" s="331">
        <v>3675</v>
      </c>
      <c r="J15" s="331">
        <f>表3!E15</f>
        <v>1880</v>
      </c>
      <c r="K15" s="365" t="str">
        <f t="shared" si="0"/>
        <v>是</v>
      </c>
    </row>
    <row r="16" ht="36" customHeight="true" spans="1:11">
      <c r="A16" s="189"/>
      <c r="B16" s="160"/>
      <c r="C16" s="136"/>
      <c r="D16" s="136"/>
      <c r="E16" s="161"/>
      <c r="F16" s="160">
        <v>213</v>
      </c>
      <c r="G16" s="160" t="s">
        <v>34</v>
      </c>
      <c r="H16" s="331">
        <v>22259</v>
      </c>
      <c r="I16" s="331">
        <v>16570</v>
      </c>
      <c r="J16" s="331">
        <f>表3!E16</f>
        <v>15610</v>
      </c>
      <c r="K16" s="365" t="str">
        <f t="shared" si="0"/>
        <v>是</v>
      </c>
    </row>
    <row r="17" ht="36" customHeight="true" spans="1:11">
      <c r="A17" s="189"/>
      <c r="B17" s="160"/>
      <c r="C17" s="136"/>
      <c r="D17" s="136"/>
      <c r="E17" s="161"/>
      <c r="F17" s="160">
        <v>214</v>
      </c>
      <c r="G17" s="160" t="s">
        <v>35</v>
      </c>
      <c r="H17" s="331">
        <v>1920</v>
      </c>
      <c r="I17" s="331">
        <v>812</v>
      </c>
      <c r="J17" s="331">
        <f>表3!E17</f>
        <v>1460</v>
      </c>
      <c r="K17" s="365" t="str">
        <f t="shared" si="0"/>
        <v>是</v>
      </c>
    </row>
    <row r="18" ht="36" customHeight="true" spans="1:11">
      <c r="A18" s="189"/>
      <c r="B18" s="160"/>
      <c r="C18" s="136"/>
      <c r="D18" s="136"/>
      <c r="E18" s="161"/>
      <c r="F18" s="160">
        <v>215</v>
      </c>
      <c r="G18" s="160" t="s">
        <v>36</v>
      </c>
      <c r="H18" s="331">
        <v>611</v>
      </c>
      <c r="I18" s="331">
        <v>571</v>
      </c>
      <c r="J18" s="331">
        <f>表3!E18</f>
        <v>516</v>
      </c>
      <c r="K18" s="365" t="str">
        <f t="shared" si="0"/>
        <v>是</v>
      </c>
    </row>
    <row r="19" ht="36" customHeight="true" spans="1:11">
      <c r="A19" s="189"/>
      <c r="B19" s="160"/>
      <c r="C19" s="136"/>
      <c r="D19" s="136"/>
      <c r="E19" s="161"/>
      <c r="F19" s="160">
        <v>216</v>
      </c>
      <c r="G19" s="160" t="s">
        <v>37</v>
      </c>
      <c r="H19" s="331">
        <v>332</v>
      </c>
      <c r="I19" s="331">
        <v>172</v>
      </c>
      <c r="J19" s="331">
        <f>表3!E19</f>
        <v>175</v>
      </c>
      <c r="K19" s="365" t="str">
        <f t="shared" si="0"/>
        <v>是</v>
      </c>
    </row>
    <row r="20" ht="36" customHeight="true" spans="1:11">
      <c r="A20" s="189"/>
      <c r="B20" s="160"/>
      <c r="C20" s="136"/>
      <c r="D20" s="136"/>
      <c r="E20" s="161"/>
      <c r="F20" s="160">
        <v>217</v>
      </c>
      <c r="G20" s="160" t="s">
        <v>38</v>
      </c>
      <c r="H20" s="331">
        <v>296</v>
      </c>
      <c r="I20" s="331">
        <v>1</v>
      </c>
      <c r="J20" s="331">
        <f>表3!E20</f>
        <v>10</v>
      </c>
      <c r="K20" s="365" t="str">
        <f t="shared" si="0"/>
        <v>是</v>
      </c>
    </row>
    <row r="21" ht="36" customHeight="true" spans="2:11">
      <c r="B21" s="367"/>
      <c r="C21" s="133">
        <f>SUM(C22:C29)</f>
        <v>0</v>
      </c>
      <c r="D21" s="133">
        <f t="shared" ref="D21:E21" si="1">SUM(D22:D29)</f>
        <v>0</v>
      </c>
      <c r="E21" s="133">
        <f t="shared" si="1"/>
        <v>0</v>
      </c>
      <c r="F21" s="160">
        <v>219</v>
      </c>
      <c r="G21" s="160" t="s">
        <v>39</v>
      </c>
      <c r="H21" s="332">
        <v>0</v>
      </c>
      <c r="I21" s="332"/>
      <c r="J21" s="331">
        <f>表3!E21</f>
        <v>0</v>
      </c>
      <c r="K21" s="365" t="str">
        <f t="shared" si="0"/>
        <v>是</v>
      </c>
    </row>
    <row r="22" ht="36" customHeight="true" spans="1:11">
      <c r="A22" s="352"/>
      <c r="B22" s="160"/>
      <c r="C22" s="136"/>
      <c r="D22" s="136"/>
      <c r="E22" s="161"/>
      <c r="F22" s="160">
        <v>220</v>
      </c>
      <c r="G22" s="160" t="s">
        <v>40</v>
      </c>
      <c r="H22" s="331">
        <v>744</v>
      </c>
      <c r="I22" s="331">
        <v>985</v>
      </c>
      <c r="J22" s="331">
        <f>表3!E22</f>
        <v>938</v>
      </c>
      <c r="K22" s="365" t="str">
        <f t="shared" si="0"/>
        <v>是</v>
      </c>
    </row>
    <row r="23" ht="36" customHeight="true" spans="1:11">
      <c r="A23" s="189"/>
      <c r="B23" s="353"/>
      <c r="C23" s="136"/>
      <c r="D23" s="136"/>
      <c r="E23" s="161"/>
      <c r="F23" s="160">
        <v>221</v>
      </c>
      <c r="G23" s="160" t="s">
        <v>41</v>
      </c>
      <c r="H23" s="331">
        <v>10219</v>
      </c>
      <c r="I23" s="331">
        <v>10033</v>
      </c>
      <c r="J23" s="331">
        <f>表3!E23</f>
        <v>9968</v>
      </c>
      <c r="K23" s="365" t="str">
        <f t="shared" si="0"/>
        <v>是</v>
      </c>
    </row>
    <row r="24" ht="36" customHeight="true" spans="1:11">
      <c r="A24" s="189"/>
      <c r="B24" s="160"/>
      <c r="C24" s="136"/>
      <c r="D24" s="136"/>
      <c r="E24" s="161"/>
      <c r="F24" s="160">
        <v>222</v>
      </c>
      <c r="G24" s="160" t="s">
        <v>42</v>
      </c>
      <c r="H24" s="331">
        <v>144</v>
      </c>
      <c r="I24" s="331">
        <v>427</v>
      </c>
      <c r="J24" s="331">
        <f>表3!E24</f>
        <v>275</v>
      </c>
      <c r="K24" s="365" t="str">
        <f t="shared" si="0"/>
        <v>是</v>
      </c>
    </row>
    <row r="25" ht="36" customHeight="true" spans="1:11">
      <c r="A25" s="189"/>
      <c r="B25" s="160"/>
      <c r="C25" s="136"/>
      <c r="D25" s="136"/>
      <c r="E25" s="161"/>
      <c r="F25" s="160">
        <v>224</v>
      </c>
      <c r="G25" s="160" t="s">
        <v>43</v>
      </c>
      <c r="H25" s="331">
        <v>1979</v>
      </c>
      <c r="I25" s="331">
        <v>1467</v>
      </c>
      <c r="J25" s="331">
        <f>表3!E25</f>
        <v>1440</v>
      </c>
      <c r="K25" s="365" t="str">
        <f t="shared" si="0"/>
        <v>是</v>
      </c>
    </row>
    <row r="26" ht="36" customHeight="true" spans="1:11">
      <c r="A26" s="189"/>
      <c r="B26" s="160"/>
      <c r="C26" s="136"/>
      <c r="D26" s="136"/>
      <c r="E26" s="161"/>
      <c r="F26" s="160">
        <v>227</v>
      </c>
      <c r="G26" s="160" t="s">
        <v>44</v>
      </c>
      <c r="H26" s="331">
        <v>0</v>
      </c>
      <c r="I26" s="331">
        <v>3000</v>
      </c>
      <c r="J26" s="331">
        <f>表3!E26</f>
        <v>300</v>
      </c>
      <c r="K26" s="365" t="str">
        <f t="shared" si="0"/>
        <v>是</v>
      </c>
    </row>
    <row r="27" ht="36" customHeight="true" spans="1:11">
      <c r="A27" s="189"/>
      <c r="B27" s="160"/>
      <c r="C27" s="136"/>
      <c r="D27" s="136"/>
      <c r="E27" s="161"/>
      <c r="F27" s="160">
        <v>232</v>
      </c>
      <c r="G27" s="160" t="s">
        <v>45</v>
      </c>
      <c r="H27" s="331">
        <v>2992</v>
      </c>
      <c r="I27" s="331">
        <v>2974</v>
      </c>
      <c r="J27" s="331">
        <f>表3!E27</f>
        <v>2974</v>
      </c>
      <c r="K27" s="365" t="str">
        <f t="shared" si="0"/>
        <v>是</v>
      </c>
    </row>
    <row r="28" ht="36" customHeight="true" spans="1:11">
      <c r="A28" s="189"/>
      <c r="B28" s="160"/>
      <c r="C28" s="136"/>
      <c r="D28" s="136"/>
      <c r="E28" s="161"/>
      <c r="F28" s="160">
        <v>233</v>
      </c>
      <c r="G28" s="160" t="s">
        <v>46</v>
      </c>
      <c r="H28" s="331">
        <v>6</v>
      </c>
      <c r="I28" s="331">
        <v>16</v>
      </c>
      <c r="J28" s="331">
        <f>表3!E28</f>
        <v>16</v>
      </c>
      <c r="K28" s="365" t="str">
        <f t="shared" si="0"/>
        <v>是</v>
      </c>
    </row>
    <row r="29" ht="36" customHeight="true" spans="1:11">
      <c r="A29" s="189"/>
      <c r="B29" s="160"/>
      <c r="C29" s="136"/>
      <c r="D29" s="136"/>
      <c r="E29" s="161"/>
      <c r="F29" s="160">
        <v>229</v>
      </c>
      <c r="G29" s="160" t="s">
        <v>47</v>
      </c>
      <c r="H29" s="331">
        <v>0</v>
      </c>
      <c r="I29" s="331">
        <v>4161</v>
      </c>
      <c r="J29" s="331">
        <f>表3!E29</f>
        <v>200</v>
      </c>
      <c r="K29" s="365" t="str">
        <f t="shared" si="0"/>
        <v>是</v>
      </c>
    </row>
    <row r="30" s="268" customFormat="true" ht="36" customHeight="true" spans="1:11">
      <c r="A30" s="189"/>
      <c r="B30" s="160"/>
      <c r="C30" s="136"/>
      <c r="D30" s="136"/>
      <c r="E30" s="161"/>
      <c r="F30" s="161"/>
      <c r="G30" s="161"/>
      <c r="H30" s="332"/>
      <c r="I30" s="332"/>
      <c r="J30" s="332"/>
      <c r="K30" s="365" t="str">
        <f t="shared" si="0"/>
        <v>是</v>
      </c>
    </row>
    <row r="31" s="268" customFormat="true" ht="36" customHeight="true" spans="1:11">
      <c r="A31" s="354"/>
      <c r="B31" s="330" t="s">
        <v>48</v>
      </c>
      <c r="C31" s="133">
        <f>C5+C6</f>
        <v>44803</v>
      </c>
      <c r="D31" s="133">
        <f>D5+D6</f>
        <v>47037</v>
      </c>
      <c r="E31" s="133">
        <f>E5+E6</f>
        <v>39771</v>
      </c>
      <c r="F31" s="166"/>
      <c r="G31" s="330" t="s">
        <v>49</v>
      </c>
      <c r="H31" s="166">
        <f>SUM(H5:H29)</f>
        <v>180005</v>
      </c>
      <c r="I31" s="166">
        <f>SUM(I5:I29)</f>
        <v>180012</v>
      </c>
      <c r="J31" s="166">
        <f>SUM(J5:J29)</f>
        <v>160225</v>
      </c>
      <c r="K31" s="365" t="str">
        <f t="shared" si="0"/>
        <v>是</v>
      </c>
    </row>
    <row r="32" s="268" customFormat="true" ht="36" customHeight="true" spans="1:11">
      <c r="A32" s="187">
        <v>105</v>
      </c>
      <c r="B32" s="159" t="s">
        <v>50</v>
      </c>
      <c r="C32" s="133">
        <v>5320</v>
      </c>
      <c r="D32" s="133">
        <v>11400</v>
      </c>
      <c r="E32" s="166">
        <f>表2!E32</f>
        <v>11400</v>
      </c>
      <c r="F32" s="159">
        <v>230</v>
      </c>
      <c r="G32" s="159" t="s">
        <v>51</v>
      </c>
      <c r="H32" s="166">
        <f>H33+H36+H37+H38+H40</f>
        <v>36678</v>
      </c>
      <c r="I32" s="166">
        <f t="shared" ref="I32:J32" si="2">I33+I36+I37+I40</f>
        <v>15239</v>
      </c>
      <c r="J32" s="166">
        <f>表3!E32</f>
        <v>20795</v>
      </c>
      <c r="K32" s="365" t="str">
        <f t="shared" si="0"/>
        <v>是</v>
      </c>
    </row>
    <row r="33" s="268" customFormat="true" ht="36" customHeight="true" spans="1:11">
      <c r="A33" s="350">
        <v>110</v>
      </c>
      <c r="B33" s="351" t="s">
        <v>52</v>
      </c>
      <c r="C33" s="133">
        <f>表2!C33</f>
        <v>172885</v>
      </c>
      <c r="D33" s="133">
        <f>表2!D33</f>
        <v>149754</v>
      </c>
      <c r="E33" s="133">
        <f>表2!E33</f>
        <v>142789</v>
      </c>
      <c r="F33" s="159">
        <v>23006</v>
      </c>
      <c r="G33" s="159" t="s">
        <v>53</v>
      </c>
      <c r="H33" s="166">
        <f>H34+H35</f>
        <v>23696</v>
      </c>
      <c r="I33" s="166">
        <f t="shared" ref="I33:J33" si="3">I34+I35</f>
        <v>15239</v>
      </c>
      <c r="J33" s="166">
        <f>表3!E33</f>
        <v>20795</v>
      </c>
      <c r="K33" s="365" t="str">
        <f t="shared" si="0"/>
        <v>是</v>
      </c>
    </row>
    <row r="34" s="268" customFormat="true" ht="36" customHeight="true" spans="1:11">
      <c r="A34" s="187" t="s">
        <v>54</v>
      </c>
      <c r="B34" s="351" t="s">
        <v>55</v>
      </c>
      <c r="C34" s="133">
        <f>表2!C34</f>
        <v>124754</v>
      </c>
      <c r="D34" s="133">
        <f>表2!D34</f>
        <v>103485</v>
      </c>
      <c r="E34" s="133">
        <f>表2!E34</f>
        <v>133059</v>
      </c>
      <c r="F34" s="160">
        <v>2300601</v>
      </c>
      <c r="G34" s="160" t="s">
        <v>56</v>
      </c>
      <c r="H34" s="331">
        <f>表3!C34</f>
        <v>7906</v>
      </c>
      <c r="I34" s="331">
        <f>表3!D34</f>
        <v>7928</v>
      </c>
      <c r="J34" s="331">
        <f>表3!E34</f>
        <v>7500</v>
      </c>
      <c r="K34" s="365" t="str">
        <f t="shared" si="0"/>
        <v>是</v>
      </c>
    </row>
    <row r="35" ht="36" customHeight="true" spans="1:11">
      <c r="A35" s="189">
        <v>11001</v>
      </c>
      <c r="B35" s="160" t="s">
        <v>57</v>
      </c>
      <c r="C35" s="161">
        <f>表2!C35</f>
        <v>1388</v>
      </c>
      <c r="D35" s="161">
        <f>表2!D35</f>
        <v>1650</v>
      </c>
      <c r="E35" s="161">
        <f>表2!E35</f>
        <v>1650</v>
      </c>
      <c r="F35" s="160">
        <v>2300602</v>
      </c>
      <c r="G35" s="160" t="s">
        <v>58</v>
      </c>
      <c r="H35" s="331">
        <f>表3!C35</f>
        <v>15790</v>
      </c>
      <c r="I35" s="331">
        <f>表3!D35</f>
        <v>7311</v>
      </c>
      <c r="J35" s="331">
        <f>表3!E35</f>
        <v>13295</v>
      </c>
      <c r="K35" s="365" t="str">
        <f t="shared" si="0"/>
        <v>是</v>
      </c>
    </row>
    <row r="36" ht="36" customHeight="true" spans="1:11">
      <c r="A36" s="189">
        <v>11002</v>
      </c>
      <c r="B36" s="160" t="s">
        <v>59</v>
      </c>
      <c r="C36" s="161">
        <f>表2!C36</f>
        <v>87743</v>
      </c>
      <c r="D36" s="161">
        <f>表2!D36</f>
        <v>85589</v>
      </c>
      <c r="E36" s="161">
        <f>表2!E36</f>
        <v>99174</v>
      </c>
      <c r="F36" s="159">
        <v>23008</v>
      </c>
      <c r="G36" s="159" t="s">
        <v>60</v>
      </c>
      <c r="H36" s="161">
        <f>表3!C36</f>
        <v>3782</v>
      </c>
      <c r="I36" s="331"/>
      <c r="J36" s="331"/>
      <c r="K36" s="365" t="str">
        <f t="shared" si="0"/>
        <v>是</v>
      </c>
    </row>
    <row r="37" ht="36" customHeight="true" spans="1:11">
      <c r="A37" s="189">
        <v>11003</v>
      </c>
      <c r="B37" s="160" t="s">
        <v>61</v>
      </c>
      <c r="C37" s="161">
        <f>表2!C37</f>
        <v>35623</v>
      </c>
      <c r="D37" s="161">
        <f>表2!D37</f>
        <v>16246</v>
      </c>
      <c r="E37" s="161">
        <f>表2!E37</f>
        <v>32235</v>
      </c>
      <c r="F37" s="159">
        <v>23015</v>
      </c>
      <c r="G37" s="159" t="s">
        <v>62</v>
      </c>
      <c r="H37" s="166"/>
      <c r="I37" s="332"/>
      <c r="J37" s="331"/>
      <c r="K37" s="365" t="str">
        <f t="shared" si="0"/>
        <v>是</v>
      </c>
    </row>
    <row r="38" ht="36" customHeight="true" spans="1:11">
      <c r="A38" s="189">
        <v>11008</v>
      </c>
      <c r="B38" s="160" t="s">
        <v>63</v>
      </c>
      <c r="C38" s="136"/>
      <c r="D38" s="136">
        <v>9730</v>
      </c>
      <c r="E38" s="136">
        <f>表2!E38</f>
        <v>9730</v>
      </c>
      <c r="F38" s="159">
        <v>23016</v>
      </c>
      <c r="G38" s="159" t="s">
        <v>64</v>
      </c>
      <c r="H38" s="166">
        <v>-530</v>
      </c>
      <c r="I38" s="332"/>
      <c r="J38" s="370"/>
      <c r="K38" s="365" t="str">
        <f t="shared" si="0"/>
        <v>是</v>
      </c>
    </row>
    <row r="39" ht="36" customHeight="true" spans="1:11">
      <c r="A39" s="187">
        <v>11009</v>
      </c>
      <c r="B39" s="159" t="s">
        <v>65</v>
      </c>
      <c r="C39" s="166">
        <f>表2!C39</f>
        <v>47117</v>
      </c>
      <c r="D39" s="166">
        <f>表2!D39</f>
        <v>36539</v>
      </c>
      <c r="E39" s="166">
        <f>表2!E39</f>
        <v>0</v>
      </c>
      <c r="F39" s="159">
        <v>231</v>
      </c>
      <c r="G39" s="159" t="s">
        <v>66</v>
      </c>
      <c r="H39" s="166">
        <v>6325</v>
      </c>
      <c r="I39" s="332">
        <v>12940</v>
      </c>
      <c r="J39" s="332">
        <f>表3!E39</f>
        <v>12940</v>
      </c>
      <c r="K39" s="365" t="str">
        <f t="shared" si="0"/>
        <v>是</v>
      </c>
    </row>
    <row r="40" ht="36" customHeight="true" spans="1:11">
      <c r="A40" s="356">
        <v>11013</v>
      </c>
      <c r="B40" s="357" t="s">
        <v>67</v>
      </c>
      <c r="C40" s="136"/>
      <c r="D40" s="136"/>
      <c r="E40" s="161"/>
      <c r="F40" s="159">
        <v>23009</v>
      </c>
      <c r="G40" s="159" t="s">
        <v>68</v>
      </c>
      <c r="H40" s="166">
        <v>9730</v>
      </c>
      <c r="I40" s="332"/>
      <c r="J40" s="332"/>
      <c r="K40" s="365" t="str">
        <f t="shared" si="0"/>
        <v>否</v>
      </c>
    </row>
    <row r="41" ht="36" customHeight="true" spans="1:11">
      <c r="A41" s="356">
        <v>11015</v>
      </c>
      <c r="B41" s="357" t="s">
        <v>69</v>
      </c>
      <c r="C41" s="136">
        <v>1014</v>
      </c>
      <c r="D41" s="136"/>
      <c r="E41" s="161"/>
      <c r="F41" s="159"/>
      <c r="G41" s="159"/>
      <c r="H41" s="161"/>
      <c r="I41" s="331"/>
      <c r="J41" s="331"/>
      <c r="K41" s="365" t="str">
        <f t="shared" si="0"/>
        <v>是</v>
      </c>
    </row>
    <row r="42" ht="36" customHeight="true" spans="1:11">
      <c r="A42" s="358"/>
      <c r="B42" s="359" t="s">
        <v>70</v>
      </c>
      <c r="C42" s="133">
        <f>C31+C32+C33</f>
        <v>223008</v>
      </c>
      <c r="D42" s="133">
        <f>D31+D32+D33</f>
        <v>208191</v>
      </c>
      <c r="E42" s="133">
        <f>E31+E32+E33</f>
        <v>193960</v>
      </c>
      <c r="F42" s="166"/>
      <c r="G42" s="359" t="s">
        <v>71</v>
      </c>
      <c r="H42" s="166">
        <f>H31+H32+H39</f>
        <v>223008</v>
      </c>
      <c r="I42" s="166">
        <f t="shared" ref="I42:J42" si="4">I31+I32+I39</f>
        <v>208191</v>
      </c>
      <c r="J42" s="166">
        <f t="shared" si="4"/>
        <v>193960</v>
      </c>
      <c r="K42" s="365" t="str">
        <f t="shared" si="0"/>
        <v>是</v>
      </c>
    </row>
    <row r="43" ht="36" customHeight="true" spans="4:11">
      <c r="D43" s="362"/>
      <c r="E43" s="362"/>
      <c r="F43" s="362"/>
      <c r="G43" s="362"/>
      <c r="H43" s="362"/>
      <c r="K43" s="365"/>
    </row>
    <row r="44" ht="36" customHeight="true" spans="11:11">
      <c r="K44" s="365"/>
    </row>
    <row r="45" ht="36" customHeight="true" spans="11:11">
      <c r="K45" s="365"/>
    </row>
    <row r="46" ht="36" customHeight="true" spans="11:11">
      <c r="K46" s="365"/>
    </row>
    <row r="47" ht="36" customHeight="true" spans="11:11">
      <c r="K47" s="365"/>
    </row>
    <row r="48" s="345" customFormat="true" ht="36" customHeight="true" spans="1:11">
      <c r="A48" s="113"/>
      <c r="B48" s="113"/>
      <c r="C48" s="113"/>
      <c r="D48" s="113"/>
      <c r="E48" s="113"/>
      <c r="F48" s="113"/>
      <c r="G48" s="113"/>
      <c r="H48" s="113"/>
      <c r="I48" s="366"/>
      <c r="J48" s="366"/>
      <c r="K48" s="365"/>
    </row>
  </sheetData>
  <autoFilter ref="A4:K48">
    <extLst/>
  </autoFilter>
  <mergeCells count="10">
    <mergeCell ref="B1:J1"/>
    <mergeCell ref="D3:E3"/>
    <mergeCell ref="I3:J3"/>
    <mergeCell ref="A3:A4"/>
    <mergeCell ref="B3:B4"/>
    <mergeCell ref="C3:C4"/>
    <mergeCell ref="F3:F4"/>
    <mergeCell ref="G3:G4"/>
    <mergeCell ref="H3:H4"/>
    <mergeCell ref="K3:K4"/>
  </mergeCells>
  <conditionalFormatting sqref="I2">
    <cfRule type="cellIs" dxfId="0" priority="90" stopIfTrue="1" operator="lessThanOrEqual">
      <formula>-1</formula>
    </cfRule>
  </conditionalFormatting>
  <conditionalFormatting sqref="J2">
    <cfRule type="cellIs" dxfId="0" priority="89" stopIfTrue="1" operator="lessThanOrEqual">
      <formula>-1</formula>
    </cfRule>
  </conditionalFormatting>
  <conditionalFormatting sqref="G29">
    <cfRule type="expression" dxfId="1" priority="56" stopIfTrue="1">
      <formula>"len($A:$A)=3"</formula>
    </cfRule>
  </conditionalFormatting>
  <conditionalFormatting sqref="G31">
    <cfRule type="expression" dxfId="1" priority="40" stopIfTrue="1">
      <formula>"len($A:$A)=3"</formula>
    </cfRule>
  </conditionalFormatting>
  <conditionalFormatting sqref="A32:B32">
    <cfRule type="expression" dxfId="1" priority="85" stopIfTrue="1">
      <formula>"len($A:$A)=3"</formula>
    </cfRule>
  </conditionalFormatting>
  <conditionalFormatting sqref="C32">
    <cfRule type="expression" dxfId="1" priority="11" stopIfTrue="1">
      <formula>"len($A:$A)=3"</formula>
    </cfRule>
    <cfRule type="expression" dxfId="1" priority="12" stopIfTrue="1">
      <formula>"len($A:$A)=3"</formula>
    </cfRule>
  </conditionalFormatting>
  <conditionalFormatting sqref="A34">
    <cfRule type="expression" dxfId="1" priority="2" stopIfTrue="1">
      <formula>"len($A:$A)=3"</formula>
    </cfRule>
  </conditionalFormatting>
  <conditionalFormatting sqref="G41">
    <cfRule type="expression" dxfId="1" priority="24" stopIfTrue="1">
      <formula>"len($A:$A)=3"</formula>
    </cfRule>
    <cfRule type="expression" dxfId="1" priority="25" stopIfTrue="1">
      <formula>"len($A:$A)=3"</formula>
    </cfRule>
  </conditionalFormatting>
  <conditionalFormatting sqref="C42:E42">
    <cfRule type="expression" dxfId="1" priority="7" stopIfTrue="1">
      <formula>"len($A:$A)=3"</formula>
    </cfRule>
    <cfRule type="expression" dxfId="1" priority="8" stopIfTrue="1">
      <formula>"len($A:$A)=3"</formula>
    </cfRule>
  </conditionalFormatting>
  <conditionalFormatting sqref="G42">
    <cfRule type="expression" dxfId="1" priority="17" stopIfTrue="1">
      <formula>"len($A:$A)=3"</formula>
    </cfRule>
  </conditionalFormatting>
  <conditionalFormatting sqref="B40:B41">
    <cfRule type="expression" dxfId="1" priority="73" stopIfTrue="1">
      <formula>"len($A:$A)=3"</formula>
    </cfRule>
    <cfRule type="expression" dxfId="1" priority="74" stopIfTrue="1">
      <formula>"len($A:$A)=3"</formula>
    </cfRule>
  </conditionalFormatting>
  <conditionalFormatting sqref="C22:C29">
    <cfRule type="expression" dxfId="1" priority="72" stopIfTrue="1">
      <formula>"len($A:$A)=3"</formula>
    </cfRule>
  </conditionalFormatting>
  <conditionalFormatting sqref="F5:F6">
    <cfRule type="expression" dxfId="1" priority="54" stopIfTrue="1">
      <formula>"len($A:$A)=3"</formula>
    </cfRule>
  </conditionalFormatting>
  <conditionalFormatting sqref="F5:F29">
    <cfRule type="expression" dxfId="1" priority="41" stopIfTrue="1">
      <formula>"len($A:$A)=3"</formula>
    </cfRule>
  </conditionalFormatting>
  <conditionalFormatting sqref="F7:F8">
    <cfRule type="expression" dxfId="1" priority="53" stopIfTrue="1">
      <formula>"len($A:$A)=3"</formula>
    </cfRule>
  </conditionalFormatting>
  <conditionalFormatting sqref="F9:F10">
    <cfRule type="expression" dxfId="1" priority="52" stopIfTrue="1">
      <formula>"len($A:$A)=3"</formula>
    </cfRule>
  </conditionalFormatting>
  <conditionalFormatting sqref="F11:F12">
    <cfRule type="expression" dxfId="1" priority="51" stopIfTrue="1">
      <formula>"len($A:$A)=3"</formula>
    </cfRule>
  </conditionalFormatting>
  <conditionalFormatting sqref="F13:F14">
    <cfRule type="expression" dxfId="1" priority="50" stopIfTrue="1">
      <formula>"len($A:$A)=3"</formula>
    </cfRule>
  </conditionalFormatting>
  <conditionalFormatting sqref="F15:F16">
    <cfRule type="expression" dxfId="1" priority="49" stopIfTrue="1">
      <formula>"len($A:$A)=3"</formula>
    </cfRule>
  </conditionalFormatting>
  <conditionalFormatting sqref="F17:F18">
    <cfRule type="expression" dxfId="1" priority="48" stopIfTrue="1">
      <formula>"len($A:$A)=3"</formula>
    </cfRule>
  </conditionalFormatting>
  <conditionalFormatting sqref="F19:F20">
    <cfRule type="expression" dxfId="1" priority="47" stopIfTrue="1">
      <formula>"len($A:$A)=3"</formula>
    </cfRule>
  </conditionalFormatting>
  <conditionalFormatting sqref="F21:F22">
    <cfRule type="expression" dxfId="1" priority="46" stopIfTrue="1">
      <formula>"len($A:$A)=3"</formula>
    </cfRule>
  </conditionalFormatting>
  <conditionalFormatting sqref="F23:F24">
    <cfRule type="expression" dxfId="1" priority="45" stopIfTrue="1">
      <formula>"len($A:$A)=3"</formula>
    </cfRule>
  </conditionalFormatting>
  <conditionalFormatting sqref="F25:F26">
    <cfRule type="expression" dxfId="1" priority="44" stopIfTrue="1">
      <formula>"len($A:$A)=3"</formula>
    </cfRule>
  </conditionalFormatting>
  <conditionalFormatting sqref="F27:F28">
    <cfRule type="expression" dxfId="1" priority="43" stopIfTrue="1">
      <formula>"len($A:$A)=3"</formula>
    </cfRule>
  </conditionalFormatting>
  <conditionalFormatting sqref="F34:F35">
    <cfRule type="expression" dxfId="1" priority="5" stopIfTrue="1">
      <formula>"len($A:$A)=3"</formula>
    </cfRule>
    <cfRule type="expression" dxfId="1" priority="6" stopIfTrue="1">
      <formula>"len($A:$A)=3"</formula>
    </cfRule>
  </conditionalFormatting>
  <conditionalFormatting sqref="G5:G6">
    <cfRule type="expression" dxfId="1" priority="68" stopIfTrue="1">
      <formula>"len($A:$A)=3"</formula>
    </cfRule>
  </conditionalFormatting>
  <conditionalFormatting sqref="G5:G29">
    <cfRule type="expression" dxfId="1" priority="55" stopIfTrue="1">
      <formula>"len($A:$A)=3"</formula>
    </cfRule>
  </conditionalFormatting>
  <conditionalFormatting sqref="G7:G8">
    <cfRule type="expression" dxfId="1" priority="67" stopIfTrue="1">
      <formula>"len($A:$A)=3"</formula>
    </cfRule>
  </conditionalFormatting>
  <conditionalFormatting sqref="G9:G10">
    <cfRule type="expression" dxfId="1" priority="66" stopIfTrue="1">
      <formula>"len($A:$A)=3"</formula>
    </cfRule>
  </conditionalFormatting>
  <conditionalFormatting sqref="G11:G12">
    <cfRule type="expression" dxfId="1" priority="65" stopIfTrue="1">
      <formula>"len($A:$A)=3"</formula>
    </cfRule>
  </conditionalFormatting>
  <conditionalFormatting sqref="G13:G14">
    <cfRule type="expression" dxfId="1" priority="64" stopIfTrue="1">
      <formula>"len($A:$A)=3"</formula>
    </cfRule>
  </conditionalFormatting>
  <conditionalFormatting sqref="G15:G16">
    <cfRule type="expression" dxfId="1" priority="63" stopIfTrue="1">
      <formula>"len($A:$A)=3"</formula>
    </cfRule>
  </conditionalFormatting>
  <conditionalFormatting sqref="G17:G18">
    <cfRule type="expression" dxfId="1" priority="62" stopIfTrue="1">
      <formula>"len($A:$A)=3"</formula>
    </cfRule>
  </conditionalFormatting>
  <conditionalFormatting sqref="G19:G20">
    <cfRule type="expression" dxfId="1" priority="61" stopIfTrue="1">
      <formula>"len($A:$A)=3"</formula>
    </cfRule>
  </conditionalFormatting>
  <conditionalFormatting sqref="G21:G22">
    <cfRule type="expression" dxfId="1" priority="60" stopIfTrue="1">
      <formula>"len($A:$A)=3"</formula>
    </cfRule>
  </conditionalFormatting>
  <conditionalFormatting sqref="G23:G24">
    <cfRule type="expression" dxfId="1" priority="59" stopIfTrue="1">
      <formula>"len($A:$A)=3"</formula>
    </cfRule>
  </conditionalFormatting>
  <conditionalFormatting sqref="G25:G26">
    <cfRule type="expression" dxfId="1" priority="58" stopIfTrue="1">
      <formula>"len($A:$A)=3"</formula>
    </cfRule>
  </conditionalFormatting>
  <conditionalFormatting sqref="G27:G28">
    <cfRule type="expression" dxfId="1" priority="57" stopIfTrue="1">
      <formula>"len($A:$A)=3"</formula>
    </cfRule>
  </conditionalFormatting>
  <conditionalFormatting sqref="G32:G33">
    <cfRule type="expression" dxfId="1" priority="28" stopIfTrue="1">
      <formula>"len($A:$A)=3"</formula>
    </cfRule>
    <cfRule type="expression" dxfId="1" priority="29" stopIfTrue="1">
      <formula>"len($A:$A)=3"</formula>
    </cfRule>
  </conditionalFormatting>
  <conditionalFormatting sqref="G34:G35">
    <cfRule type="expression" dxfId="1" priority="3" stopIfTrue="1">
      <formula>"len($A:$A)=3"</formula>
    </cfRule>
    <cfRule type="expression" dxfId="1" priority="4" stopIfTrue="1">
      <formula>"len($A:$A)=3"</formula>
    </cfRule>
  </conditionalFormatting>
  <conditionalFormatting sqref="A5:B20 A22:B32">
    <cfRule type="expression" dxfId="1" priority="86" stopIfTrue="1">
      <formula>"len($A:$A)=3"</formula>
    </cfRule>
  </conditionalFormatting>
  <conditionalFormatting sqref="B5 B7">
    <cfRule type="expression" dxfId="1" priority="88" stopIfTrue="1">
      <formula>"len($A:$A)=3"</formula>
    </cfRule>
  </conditionalFormatting>
  <conditionalFormatting sqref="C7:C20 C5:E5">
    <cfRule type="expression" dxfId="1" priority="80" stopIfTrue="1">
      <formula>"len($A:$A)=3"</formula>
    </cfRule>
  </conditionalFormatting>
  <conditionalFormatting sqref="C7:C31 C5:E5 D21:E21 D31:E31">
    <cfRule type="expression" dxfId="1" priority="77" stopIfTrue="1">
      <formula>"len($A:$A)=3"</formula>
    </cfRule>
  </conditionalFormatting>
  <conditionalFormatting sqref="B8:B9 B32:B37 A38:B38 C33:E34">
    <cfRule type="expression" dxfId="1" priority="87" stopIfTrue="1">
      <formula>"len($A:$A)=3"</formula>
    </cfRule>
  </conditionalFormatting>
  <conditionalFormatting sqref="F29 A38:B42 C35:E37 H33:J33 H36:H40 F42:J42">
    <cfRule type="expression" dxfId="1" priority="42" stopIfTrue="1">
      <formula>"len($A:$A)=3"</formula>
    </cfRule>
  </conditionalFormatting>
  <conditionalFormatting sqref="F32:F33 C38 C40:C41 F36:G40 F41">
    <cfRule type="expression" dxfId="1" priority="26" stopIfTrue="1">
      <formula>"len($A:$A)=3"</formula>
    </cfRule>
    <cfRule type="expression" dxfId="1" priority="27" stopIfTrue="1">
      <formula>"len($A:$A)=3"</formula>
    </cfRule>
  </conditionalFormatting>
  <conditionalFormatting sqref="A33:B37">
    <cfRule type="expression" dxfId="1" priority="84" stopIfTrue="1">
      <formula>"len($A:$A)=3"</formula>
    </cfRule>
  </conditionalFormatting>
  <conditionalFormatting sqref="C33:E34">
    <cfRule type="expression" dxfId="1" priority="76" stopIfTrue="1">
      <formula>"len($A:$A)=3"</formula>
    </cfRule>
    <cfRule type="expression" dxfId="1" priority="81" stopIfTrue="1">
      <formula>"len($A:$A)=3"</formula>
    </cfRule>
  </conditionalFormatting>
  <conditionalFormatting sqref="A35:B37">
    <cfRule type="expression" dxfId="1" priority="83" stopIfTrue="1">
      <formula>"len($A:$A)=3"</formula>
    </cfRule>
  </conditionalFormatting>
  <printOptions horizontalCentered="true"/>
  <pageMargins left="0.472222222222222" right="0.393055555555556" top="0.747916666666667" bottom="0.747916666666667" header="0.314583333333333" footer="0.314583333333333"/>
  <pageSetup paperSize="9" scale="43" fitToHeight="0" orientation="portrait" useFirstPageNumber="true" horizontalDpi="6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H44"/>
  <sheetViews>
    <sheetView showGridLines="0" showZeros="0" view="pageBreakPreview" zoomScale="85" zoomScaleNormal="90" zoomScaleSheetLayoutView="85" workbookViewId="0">
      <pane ySplit="4" topLeftCell="A5" activePane="bottomLeft" state="frozen"/>
      <selection/>
      <selection pane="bottomLeft" activeCell="C39" sqref="C39"/>
    </sheetView>
  </sheetViews>
  <sheetFormatPr defaultColWidth="9" defaultRowHeight="14.25" outlineLevelCol="7"/>
  <cols>
    <col min="1" max="1" width="13.75" style="113" customWidth="true"/>
    <col min="2" max="2" width="43.75" style="113" customWidth="true"/>
    <col min="3" max="5" width="17.5" style="113" customWidth="true"/>
    <col min="6" max="7" width="15.25" style="121" customWidth="true"/>
    <col min="8" max="8" width="9.125" style="113" customWidth="true"/>
    <col min="9" max="16384" width="9" style="113"/>
  </cols>
  <sheetData>
    <row r="1" ht="45" customHeight="true" spans="1:7">
      <c r="A1" s="346"/>
      <c r="B1" s="123" t="s">
        <v>72</v>
      </c>
      <c r="C1" s="123"/>
      <c r="D1" s="123"/>
      <c r="E1" s="123"/>
      <c r="F1" s="123"/>
      <c r="G1" s="123"/>
    </row>
    <row r="2" ht="20.1" customHeight="true" spans="2:7">
      <c r="B2" s="319" t="s">
        <v>73</v>
      </c>
      <c r="C2" s="347"/>
      <c r="D2" s="347"/>
      <c r="F2" s="363"/>
      <c r="G2" s="145" t="s">
        <v>11</v>
      </c>
    </row>
    <row r="3" s="344" customFormat="true" ht="25.5" customHeight="true" spans="1:8">
      <c r="A3" s="348" t="s">
        <v>12</v>
      </c>
      <c r="B3" s="128" t="s">
        <v>13</v>
      </c>
      <c r="C3" s="129" t="s">
        <v>14</v>
      </c>
      <c r="D3" s="129" t="s">
        <v>15</v>
      </c>
      <c r="E3" s="129"/>
      <c r="F3" s="128" t="s">
        <v>74</v>
      </c>
      <c r="G3" s="128"/>
      <c r="H3" s="364" t="s">
        <v>16</v>
      </c>
    </row>
    <row r="4" s="344" customFormat="true" ht="33" customHeight="true" spans="1:8">
      <c r="A4" s="348"/>
      <c r="B4" s="128"/>
      <c r="C4" s="129"/>
      <c r="D4" s="349" t="s">
        <v>17</v>
      </c>
      <c r="E4" s="349" t="s">
        <v>75</v>
      </c>
      <c r="F4" s="349" t="s">
        <v>76</v>
      </c>
      <c r="G4" s="349" t="s">
        <v>77</v>
      </c>
      <c r="H4" s="364"/>
    </row>
    <row r="5" ht="21.95" customHeight="true" spans="1:8">
      <c r="A5" s="350" t="s">
        <v>19</v>
      </c>
      <c r="B5" s="351" t="s">
        <v>20</v>
      </c>
      <c r="C5" s="133">
        <f>SUM(C6:C20)</f>
        <v>35198</v>
      </c>
      <c r="D5" s="133">
        <f t="shared" ref="D5:E5" si="0">SUM(D6:D20)</f>
        <v>36982</v>
      </c>
      <c r="E5" s="133">
        <f t="shared" si="0"/>
        <v>29716</v>
      </c>
      <c r="F5" s="147">
        <f>IF(C5&gt;0,E5/C5-1,IF(C5&lt;0,-(E5/C5-1),""))</f>
        <v>-0.156</v>
      </c>
      <c r="G5" s="147">
        <f>IFERROR(E5/D5-1,"")</f>
        <v>-0.196</v>
      </c>
      <c r="H5" s="365" t="str">
        <f>IF(B5&lt;&gt;"",IF(SUM(C5:E5)&lt;&gt;0,"是","否"),"是")</f>
        <v>是</v>
      </c>
    </row>
    <row r="6" ht="21.95" customHeight="true" spans="1:8">
      <c r="A6" s="189" t="s">
        <v>78</v>
      </c>
      <c r="B6" s="160" t="s">
        <v>79</v>
      </c>
      <c r="C6" s="161">
        <v>16486</v>
      </c>
      <c r="D6" s="136">
        <v>15945</v>
      </c>
      <c r="E6" s="161">
        <f>14540-3300</f>
        <v>11240</v>
      </c>
      <c r="F6" s="147">
        <f t="shared" ref="F6:F42" si="1">IF(C6&gt;0,E6/C6-1,IF(C6&lt;0,-(E6/C6-1),""))</f>
        <v>-0.318</v>
      </c>
      <c r="G6" s="147">
        <f t="shared" ref="G6:G42" si="2">IFERROR(E6/D6-1,"")</f>
        <v>-0.295</v>
      </c>
      <c r="H6" s="365" t="str">
        <f t="shared" ref="H6:H42" si="3">IF(B6&lt;&gt;"",IF(SUM(C6:E6)&lt;&gt;0,"是","否"),"是")</f>
        <v>是</v>
      </c>
    </row>
    <row r="7" ht="21.95" customHeight="true" spans="1:8">
      <c r="A7" s="189" t="s">
        <v>80</v>
      </c>
      <c r="B7" s="160" t="s">
        <v>81</v>
      </c>
      <c r="C7" s="161">
        <v>1397</v>
      </c>
      <c r="D7" s="136">
        <v>1216</v>
      </c>
      <c r="E7" s="161">
        <v>1040</v>
      </c>
      <c r="F7" s="147">
        <f t="shared" si="1"/>
        <v>-0.256</v>
      </c>
      <c r="G7" s="147">
        <f t="shared" si="2"/>
        <v>-0.145</v>
      </c>
      <c r="H7" s="365" t="str">
        <f t="shared" si="3"/>
        <v>是</v>
      </c>
    </row>
    <row r="8" ht="21.95" customHeight="true" spans="1:8">
      <c r="A8" s="189" t="s">
        <v>82</v>
      </c>
      <c r="B8" s="160" t="s">
        <v>83</v>
      </c>
      <c r="C8" s="161">
        <v>421</v>
      </c>
      <c r="D8" s="136">
        <v>448</v>
      </c>
      <c r="E8" s="161">
        <v>384</v>
      </c>
      <c r="F8" s="147">
        <f t="shared" si="1"/>
        <v>-0.088</v>
      </c>
      <c r="G8" s="147">
        <f t="shared" si="2"/>
        <v>-0.143</v>
      </c>
      <c r="H8" s="365" t="str">
        <f t="shared" si="3"/>
        <v>是</v>
      </c>
    </row>
    <row r="9" ht="21.95" customHeight="true" spans="1:8">
      <c r="A9" s="189" t="s">
        <v>84</v>
      </c>
      <c r="B9" s="160" t="s">
        <v>85</v>
      </c>
      <c r="C9" s="161">
        <v>541</v>
      </c>
      <c r="D9" s="136">
        <v>668</v>
      </c>
      <c r="E9" s="161">
        <v>650</v>
      </c>
      <c r="F9" s="147">
        <f t="shared" si="1"/>
        <v>0.201</v>
      </c>
      <c r="G9" s="147">
        <f t="shared" si="2"/>
        <v>-0.027</v>
      </c>
      <c r="H9" s="365" t="str">
        <f t="shared" si="3"/>
        <v>是</v>
      </c>
    </row>
    <row r="10" ht="21.95" customHeight="true" spans="1:8">
      <c r="A10" s="189" t="s">
        <v>86</v>
      </c>
      <c r="B10" s="160" t="s">
        <v>87</v>
      </c>
      <c r="C10" s="161">
        <v>1779</v>
      </c>
      <c r="D10" s="136">
        <v>1800</v>
      </c>
      <c r="E10" s="161">
        <v>1192</v>
      </c>
      <c r="F10" s="147">
        <f t="shared" si="1"/>
        <v>-0.33</v>
      </c>
      <c r="G10" s="147">
        <f t="shared" si="2"/>
        <v>-0.338</v>
      </c>
      <c r="H10" s="365" t="str">
        <f t="shared" si="3"/>
        <v>是</v>
      </c>
    </row>
    <row r="11" ht="21.95" customHeight="true" spans="1:8">
      <c r="A11" s="189" t="s">
        <v>88</v>
      </c>
      <c r="B11" s="160" t="s">
        <v>89</v>
      </c>
      <c r="C11" s="161">
        <v>1444</v>
      </c>
      <c r="D11" s="136">
        <v>1545</v>
      </c>
      <c r="E11" s="161">
        <v>1350</v>
      </c>
      <c r="F11" s="147">
        <f t="shared" si="1"/>
        <v>-0.065</v>
      </c>
      <c r="G11" s="147">
        <f t="shared" si="2"/>
        <v>-0.126</v>
      </c>
      <c r="H11" s="365" t="str">
        <f t="shared" si="3"/>
        <v>是</v>
      </c>
    </row>
    <row r="12" ht="21.95" customHeight="true" spans="1:8">
      <c r="A12" s="189" t="s">
        <v>90</v>
      </c>
      <c r="B12" s="160" t="s">
        <v>91</v>
      </c>
      <c r="C12" s="161">
        <v>908</v>
      </c>
      <c r="D12" s="136">
        <v>950</v>
      </c>
      <c r="E12" s="161">
        <v>600</v>
      </c>
      <c r="F12" s="147">
        <f t="shared" si="1"/>
        <v>-0.339</v>
      </c>
      <c r="G12" s="147">
        <f t="shared" si="2"/>
        <v>-0.368</v>
      </c>
      <c r="H12" s="365" t="str">
        <f t="shared" si="3"/>
        <v>是</v>
      </c>
    </row>
    <row r="13" ht="21.95" customHeight="true" spans="1:8">
      <c r="A13" s="189" t="s">
        <v>92</v>
      </c>
      <c r="B13" s="160" t="s">
        <v>93</v>
      </c>
      <c r="C13" s="161">
        <v>1205</v>
      </c>
      <c r="D13" s="136">
        <v>1300</v>
      </c>
      <c r="E13" s="161">
        <v>1200</v>
      </c>
      <c r="F13" s="147">
        <f t="shared" si="1"/>
        <v>-0.004</v>
      </c>
      <c r="G13" s="147">
        <f t="shared" si="2"/>
        <v>-0.077</v>
      </c>
      <c r="H13" s="365" t="str">
        <f t="shared" si="3"/>
        <v>是</v>
      </c>
    </row>
    <row r="14" ht="21.95" customHeight="true" spans="1:8">
      <c r="A14" s="189" t="s">
        <v>94</v>
      </c>
      <c r="B14" s="160" t="s">
        <v>95</v>
      </c>
      <c r="C14" s="161">
        <v>2594</v>
      </c>
      <c r="D14" s="136">
        <v>3100</v>
      </c>
      <c r="E14" s="161">
        <v>2800</v>
      </c>
      <c r="F14" s="147">
        <f t="shared" si="1"/>
        <v>0.079</v>
      </c>
      <c r="G14" s="147">
        <f t="shared" si="2"/>
        <v>-0.097</v>
      </c>
      <c r="H14" s="365" t="str">
        <f t="shared" si="3"/>
        <v>是</v>
      </c>
    </row>
    <row r="15" ht="21.95" customHeight="true" spans="1:8">
      <c r="A15" s="189" t="s">
        <v>96</v>
      </c>
      <c r="B15" s="160" t="s">
        <v>97</v>
      </c>
      <c r="C15" s="161">
        <v>1691</v>
      </c>
      <c r="D15" s="136">
        <v>1750</v>
      </c>
      <c r="E15" s="161">
        <v>1800</v>
      </c>
      <c r="F15" s="147">
        <f t="shared" si="1"/>
        <v>0.064</v>
      </c>
      <c r="G15" s="147">
        <f t="shared" si="2"/>
        <v>0.029</v>
      </c>
      <c r="H15" s="365" t="str">
        <f t="shared" si="3"/>
        <v>是</v>
      </c>
    </row>
    <row r="16" ht="21.95" customHeight="true" spans="1:8">
      <c r="A16" s="189" t="s">
        <v>98</v>
      </c>
      <c r="B16" s="160" t="s">
        <v>99</v>
      </c>
      <c r="C16" s="161">
        <v>22</v>
      </c>
      <c r="D16" s="136">
        <v>1260</v>
      </c>
      <c r="E16" s="161">
        <v>70</v>
      </c>
      <c r="F16" s="147">
        <f t="shared" si="1"/>
        <v>2.182</v>
      </c>
      <c r="G16" s="147">
        <f t="shared" si="2"/>
        <v>-0.944</v>
      </c>
      <c r="H16" s="365" t="str">
        <f t="shared" si="3"/>
        <v>是</v>
      </c>
    </row>
    <row r="17" ht="21.95" customHeight="true" spans="1:8">
      <c r="A17" s="189" t="s">
        <v>100</v>
      </c>
      <c r="B17" s="160" t="s">
        <v>101</v>
      </c>
      <c r="C17" s="161">
        <v>1692</v>
      </c>
      <c r="D17" s="136">
        <v>2000</v>
      </c>
      <c r="E17" s="161">
        <v>1900</v>
      </c>
      <c r="F17" s="147">
        <f t="shared" si="1"/>
        <v>0.123</v>
      </c>
      <c r="G17" s="147">
        <f t="shared" si="2"/>
        <v>-0.05</v>
      </c>
      <c r="H17" s="365" t="str">
        <f t="shared" si="3"/>
        <v>是</v>
      </c>
    </row>
    <row r="18" ht="21.95" customHeight="true" spans="1:8">
      <c r="A18" s="189" t="s">
        <v>102</v>
      </c>
      <c r="B18" s="160" t="s">
        <v>103</v>
      </c>
      <c r="C18" s="161">
        <v>4800</v>
      </c>
      <c r="D18" s="136">
        <v>4900</v>
      </c>
      <c r="E18" s="161">
        <v>5390</v>
      </c>
      <c r="F18" s="147">
        <f t="shared" si="1"/>
        <v>0.123</v>
      </c>
      <c r="G18" s="147">
        <f t="shared" si="2"/>
        <v>0.1</v>
      </c>
      <c r="H18" s="365" t="str">
        <f t="shared" si="3"/>
        <v>是</v>
      </c>
    </row>
    <row r="19" ht="21.95" customHeight="true" spans="1:8">
      <c r="A19" s="189" t="s">
        <v>104</v>
      </c>
      <c r="B19" s="160" t="s">
        <v>105</v>
      </c>
      <c r="C19" s="161">
        <v>218</v>
      </c>
      <c r="D19" s="136">
        <v>100</v>
      </c>
      <c r="E19" s="161">
        <v>100</v>
      </c>
      <c r="F19" s="147">
        <f t="shared" si="1"/>
        <v>-0.541</v>
      </c>
      <c r="G19" s="147">
        <f t="shared" si="2"/>
        <v>0</v>
      </c>
      <c r="H19" s="365" t="str">
        <f t="shared" si="3"/>
        <v>是</v>
      </c>
    </row>
    <row r="20" ht="21.95" customHeight="true" spans="1:8">
      <c r="A20" s="391" t="s">
        <v>106</v>
      </c>
      <c r="B20" s="160" t="s">
        <v>107</v>
      </c>
      <c r="C20" s="161"/>
      <c r="D20" s="136"/>
      <c r="E20" s="161"/>
      <c r="F20" s="147" t="str">
        <f t="shared" si="1"/>
        <v/>
      </c>
      <c r="G20" s="147" t="str">
        <f t="shared" si="2"/>
        <v/>
      </c>
      <c r="H20" s="365" t="str">
        <f t="shared" si="3"/>
        <v>否</v>
      </c>
    </row>
    <row r="21" ht="21.95" customHeight="true" spans="1:8">
      <c r="A21" s="187" t="s">
        <v>22</v>
      </c>
      <c r="B21" s="351" t="s">
        <v>23</v>
      </c>
      <c r="C21" s="133">
        <f>SUM(C22:C29)</f>
        <v>9605</v>
      </c>
      <c r="D21" s="133">
        <f t="shared" ref="D21:E21" si="4">SUM(D22:D29)</f>
        <v>10055</v>
      </c>
      <c r="E21" s="133">
        <f t="shared" si="4"/>
        <v>10055</v>
      </c>
      <c r="F21" s="147">
        <f t="shared" si="1"/>
        <v>0.047</v>
      </c>
      <c r="G21" s="147">
        <f t="shared" si="2"/>
        <v>0</v>
      </c>
      <c r="H21" s="365" t="str">
        <f t="shared" si="3"/>
        <v>是</v>
      </c>
    </row>
    <row r="22" ht="21.95" customHeight="true" spans="1:8">
      <c r="A22" s="352" t="s">
        <v>108</v>
      </c>
      <c r="B22" s="160" t="s">
        <v>109</v>
      </c>
      <c r="C22" s="161">
        <v>2083</v>
      </c>
      <c r="D22" s="136">
        <v>2070</v>
      </c>
      <c r="E22" s="136">
        <v>1600</v>
      </c>
      <c r="F22" s="147">
        <f t="shared" si="1"/>
        <v>-0.232</v>
      </c>
      <c r="G22" s="147">
        <f t="shared" si="2"/>
        <v>-0.227</v>
      </c>
      <c r="H22" s="365" t="str">
        <f t="shared" si="3"/>
        <v>是</v>
      </c>
    </row>
    <row r="23" ht="21.95" customHeight="true" spans="1:8">
      <c r="A23" s="189" t="s">
        <v>110</v>
      </c>
      <c r="B23" s="353" t="s">
        <v>111</v>
      </c>
      <c r="C23" s="161">
        <v>2767</v>
      </c>
      <c r="D23" s="136">
        <v>3720</v>
      </c>
      <c r="E23" s="136">
        <v>3100</v>
      </c>
      <c r="F23" s="147">
        <f t="shared" si="1"/>
        <v>0.12</v>
      </c>
      <c r="G23" s="147">
        <f t="shared" si="2"/>
        <v>-0.167</v>
      </c>
      <c r="H23" s="365" t="str">
        <f t="shared" si="3"/>
        <v>是</v>
      </c>
    </row>
    <row r="24" ht="21.95" customHeight="true" spans="1:8">
      <c r="A24" s="189" t="s">
        <v>112</v>
      </c>
      <c r="B24" s="160" t="s">
        <v>113</v>
      </c>
      <c r="C24" s="161">
        <v>2628</v>
      </c>
      <c r="D24" s="136">
        <v>2530</v>
      </c>
      <c r="E24" s="136">
        <v>2600</v>
      </c>
      <c r="F24" s="147">
        <f t="shared" si="1"/>
        <v>-0.011</v>
      </c>
      <c r="G24" s="147">
        <f t="shared" si="2"/>
        <v>0.028</v>
      </c>
      <c r="H24" s="365" t="str">
        <f t="shared" si="3"/>
        <v>是</v>
      </c>
    </row>
    <row r="25" ht="21.95" customHeight="true" spans="1:8">
      <c r="A25" s="189" t="s">
        <v>114</v>
      </c>
      <c r="B25" s="160" t="s">
        <v>115</v>
      </c>
      <c r="C25" s="161"/>
      <c r="D25" s="136"/>
      <c r="E25" s="136"/>
      <c r="F25" s="147" t="str">
        <f t="shared" si="1"/>
        <v/>
      </c>
      <c r="G25" s="147" t="str">
        <f t="shared" si="2"/>
        <v/>
      </c>
      <c r="H25" s="365" t="str">
        <f t="shared" si="3"/>
        <v>否</v>
      </c>
    </row>
    <row r="26" ht="21.95" customHeight="true" spans="1:8">
      <c r="A26" s="189" t="s">
        <v>116</v>
      </c>
      <c r="B26" s="160" t="s">
        <v>117</v>
      </c>
      <c r="C26" s="161">
        <v>1988</v>
      </c>
      <c r="D26" s="136">
        <v>1612</v>
      </c>
      <c r="E26" s="136">
        <v>1320</v>
      </c>
      <c r="F26" s="147">
        <f t="shared" si="1"/>
        <v>-0.336</v>
      </c>
      <c r="G26" s="147">
        <f t="shared" si="2"/>
        <v>-0.181</v>
      </c>
      <c r="H26" s="365" t="str">
        <f t="shared" si="3"/>
        <v>是</v>
      </c>
    </row>
    <row r="27" ht="21.95" customHeight="true" spans="1:8">
      <c r="A27" s="189" t="s">
        <v>118</v>
      </c>
      <c r="B27" s="160" t="s">
        <v>119</v>
      </c>
      <c r="C27" s="161"/>
      <c r="D27" s="136"/>
      <c r="E27" s="136">
        <v>10</v>
      </c>
      <c r="F27" s="147" t="str">
        <f t="shared" si="1"/>
        <v/>
      </c>
      <c r="G27" s="147" t="str">
        <f t="shared" si="2"/>
        <v/>
      </c>
      <c r="H27" s="365" t="str">
        <f t="shared" si="3"/>
        <v>是</v>
      </c>
    </row>
    <row r="28" ht="21.95" customHeight="true" spans="1:8">
      <c r="A28" s="189" t="s">
        <v>120</v>
      </c>
      <c r="B28" s="160" t="s">
        <v>121</v>
      </c>
      <c r="C28" s="161">
        <v>108</v>
      </c>
      <c r="D28" s="136">
        <v>111</v>
      </c>
      <c r="E28" s="136">
        <v>1400</v>
      </c>
      <c r="F28" s="147">
        <f t="shared" si="1"/>
        <v>11.963</v>
      </c>
      <c r="G28" s="147">
        <f t="shared" si="2"/>
        <v>11.613</v>
      </c>
      <c r="H28" s="365" t="str">
        <f t="shared" si="3"/>
        <v>是</v>
      </c>
    </row>
    <row r="29" ht="21.95" customHeight="true" spans="1:8">
      <c r="A29" s="189" t="s">
        <v>122</v>
      </c>
      <c r="B29" s="160" t="s">
        <v>123</v>
      </c>
      <c r="C29" s="161">
        <v>31</v>
      </c>
      <c r="D29" s="136">
        <v>12</v>
      </c>
      <c r="E29" s="136">
        <v>25</v>
      </c>
      <c r="F29" s="147">
        <f t="shared" si="1"/>
        <v>-0.194</v>
      </c>
      <c r="G29" s="147">
        <f t="shared" si="2"/>
        <v>1.083</v>
      </c>
      <c r="H29" s="365" t="str">
        <f t="shared" si="3"/>
        <v>是</v>
      </c>
    </row>
    <row r="30" s="268" customFormat="true" ht="21.95" customHeight="true" spans="1:8">
      <c r="A30" s="189"/>
      <c r="B30" s="160"/>
      <c r="C30" s="161"/>
      <c r="D30" s="136"/>
      <c r="E30" s="161"/>
      <c r="F30" s="147" t="str">
        <f t="shared" si="1"/>
        <v/>
      </c>
      <c r="G30" s="147" t="str">
        <f t="shared" si="2"/>
        <v/>
      </c>
      <c r="H30" s="365" t="str">
        <f t="shared" si="3"/>
        <v>是</v>
      </c>
    </row>
    <row r="31" s="268" customFormat="true" ht="21.95" customHeight="true" spans="1:8">
      <c r="A31" s="354"/>
      <c r="B31" s="330" t="s">
        <v>48</v>
      </c>
      <c r="C31" s="133">
        <f>C5+C21</f>
        <v>44803</v>
      </c>
      <c r="D31" s="133">
        <f t="shared" ref="D31:E31" si="5">D5+D21</f>
        <v>47037</v>
      </c>
      <c r="E31" s="133">
        <f t="shared" si="5"/>
        <v>39771</v>
      </c>
      <c r="F31" s="147">
        <f t="shared" si="1"/>
        <v>-0.112</v>
      </c>
      <c r="G31" s="147">
        <f t="shared" si="2"/>
        <v>-0.154</v>
      </c>
      <c r="H31" s="365" t="str">
        <f t="shared" si="3"/>
        <v>是</v>
      </c>
    </row>
    <row r="32" s="269" customFormat="true" ht="21.95" customHeight="true" spans="1:8">
      <c r="A32" s="187">
        <v>105</v>
      </c>
      <c r="B32" s="159" t="s">
        <v>50</v>
      </c>
      <c r="C32" s="133">
        <v>5320</v>
      </c>
      <c r="D32" s="133">
        <v>11400</v>
      </c>
      <c r="E32" s="166">
        <v>11400</v>
      </c>
      <c r="F32" s="147">
        <f t="shared" si="1"/>
        <v>1.143</v>
      </c>
      <c r="G32" s="147">
        <f t="shared" si="2"/>
        <v>0</v>
      </c>
      <c r="H32" s="365" t="str">
        <f t="shared" si="3"/>
        <v>是</v>
      </c>
    </row>
    <row r="33" ht="21.95" customHeight="true" spans="1:8">
      <c r="A33" s="350">
        <v>110</v>
      </c>
      <c r="B33" s="351" t="s">
        <v>52</v>
      </c>
      <c r="C33" s="133">
        <f t="shared" ref="C33:E33" si="6">C34+C38+C39+C40+C41</f>
        <v>172885</v>
      </c>
      <c r="D33" s="133">
        <f t="shared" si="6"/>
        <v>149754</v>
      </c>
      <c r="E33" s="133">
        <f t="shared" si="6"/>
        <v>142789</v>
      </c>
      <c r="F33" s="147">
        <f t="shared" si="1"/>
        <v>-0.174</v>
      </c>
      <c r="G33" s="147">
        <f t="shared" si="2"/>
        <v>-0.047</v>
      </c>
      <c r="H33" s="365" t="str">
        <f t="shared" si="3"/>
        <v>是</v>
      </c>
    </row>
    <row r="34" ht="21.95" customHeight="true" spans="1:8">
      <c r="A34" s="350" t="s">
        <v>54</v>
      </c>
      <c r="B34" s="351" t="s">
        <v>124</v>
      </c>
      <c r="C34" s="133">
        <f>SUM(C35:C37)</f>
        <v>124754</v>
      </c>
      <c r="D34" s="133">
        <f t="shared" ref="D34:E34" si="7">SUM(D35:D37)</f>
        <v>103485</v>
      </c>
      <c r="E34" s="133">
        <f t="shared" si="7"/>
        <v>133059</v>
      </c>
      <c r="F34" s="147">
        <f t="shared" si="1"/>
        <v>0.067</v>
      </c>
      <c r="G34" s="147">
        <f t="shared" si="2"/>
        <v>0.286</v>
      </c>
      <c r="H34" s="365" t="str">
        <f t="shared" si="3"/>
        <v>是</v>
      </c>
    </row>
    <row r="35" ht="21.95" customHeight="true" spans="1:8">
      <c r="A35" s="189">
        <v>11001</v>
      </c>
      <c r="B35" s="160" t="s">
        <v>125</v>
      </c>
      <c r="C35" s="161">
        <v>1388</v>
      </c>
      <c r="D35" s="136">
        <v>1650</v>
      </c>
      <c r="E35" s="161">
        <f>表5!F5</f>
        <v>1650</v>
      </c>
      <c r="F35" s="147">
        <f t="shared" si="1"/>
        <v>0.189</v>
      </c>
      <c r="G35" s="147">
        <f t="shared" si="2"/>
        <v>0</v>
      </c>
      <c r="H35" s="365" t="str">
        <f t="shared" si="3"/>
        <v>是</v>
      </c>
    </row>
    <row r="36" ht="21.95" customHeight="true" spans="1:8">
      <c r="A36" s="189">
        <v>11002</v>
      </c>
      <c r="B36" s="160" t="s">
        <v>126</v>
      </c>
      <c r="C36" s="161">
        <v>87743</v>
      </c>
      <c r="D36" s="355">
        <v>85589</v>
      </c>
      <c r="E36" s="161">
        <f>表5!F12</f>
        <v>99174</v>
      </c>
      <c r="F36" s="147">
        <f t="shared" si="1"/>
        <v>0.13</v>
      </c>
      <c r="G36" s="147">
        <f t="shared" si="2"/>
        <v>0.159</v>
      </c>
      <c r="H36" s="365" t="str">
        <f t="shared" si="3"/>
        <v>是</v>
      </c>
    </row>
    <row r="37" ht="21.95" customHeight="true" spans="1:8">
      <c r="A37" s="189">
        <v>11003</v>
      </c>
      <c r="B37" s="160" t="s">
        <v>127</v>
      </c>
      <c r="C37" s="161">
        <v>35623</v>
      </c>
      <c r="D37" s="136">
        <v>16246</v>
      </c>
      <c r="E37" s="161">
        <v>32235</v>
      </c>
      <c r="F37" s="147">
        <f t="shared" si="1"/>
        <v>-0.095</v>
      </c>
      <c r="G37" s="147">
        <f t="shared" si="2"/>
        <v>0.984</v>
      </c>
      <c r="H37" s="365" t="str">
        <f t="shared" si="3"/>
        <v>是</v>
      </c>
    </row>
    <row r="38" ht="21.95" customHeight="true" spans="1:8">
      <c r="A38" s="189">
        <v>11008</v>
      </c>
      <c r="B38" s="160" t="s">
        <v>63</v>
      </c>
      <c r="C38" s="136"/>
      <c r="D38" s="136">
        <v>9730</v>
      </c>
      <c r="E38" s="136">
        <v>9730</v>
      </c>
      <c r="F38" s="147" t="str">
        <f t="shared" si="1"/>
        <v/>
      </c>
      <c r="G38" s="147">
        <f t="shared" si="2"/>
        <v>0</v>
      </c>
      <c r="H38" s="365" t="str">
        <f t="shared" si="3"/>
        <v>是</v>
      </c>
    </row>
    <row r="39" ht="21.95" customHeight="true" spans="1:8">
      <c r="A39" s="189">
        <v>11009</v>
      </c>
      <c r="B39" s="160" t="s">
        <v>65</v>
      </c>
      <c r="C39" s="161">
        <v>47117</v>
      </c>
      <c r="D39" s="136">
        <v>36539</v>
      </c>
      <c r="E39" s="161"/>
      <c r="F39" s="147">
        <f t="shared" si="1"/>
        <v>-1</v>
      </c>
      <c r="G39" s="147">
        <f t="shared" si="2"/>
        <v>-1</v>
      </c>
      <c r="H39" s="365" t="str">
        <f t="shared" si="3"/>
        <v>是</v>
      </c>
    </row>
    <row r="40" ht="21.95" customHeight="true" spans="1:8">
      <c r="A40" s="356">
        <v>11013</v>
      </c>
      <c r="B40" s="357" t="s">
        <v>67</v>
      </c>
      <c r="C40" s="161"/>
      <c r="D40" s="136"/>
      <c r="E40" s="161"/>
      <c r="F40" s="147" t="str">
        <f t="shared" si="1"/>
        <v/>
      </c>
      <c r="G40" s="147" t="str">
        <f t="shared" si="2"/>
        <v/>
      </c>
      <c r="H40" s="365" t="str">
        <f t="shared" si="3"/>
        <v>否</v>
      </c>
    </row>
    <row r="41" ht="21.95" customHeight="true" spans="1:8">
      <c r="A41" s="356">
        <v>11015</v>
      </c>
      <c r="B41" s="357" t="s">
        <v>69</v>
      </c>
      <c r="C41" s="161">
        <v>1014</v>
      </c>
      <c r="D41" s="136"/>
      <c r="E41" s="161"/>
      <c r="F41" s="147">
        <f t="shared" si="1"/>
        <v>-1</v>
      </c>
      <c r="G41" s="147" t="str">
        <f t="shared" si="2"/>
        <v/>
      </c>
      <c r="H41" s="365" t="str">
        <f t="shared" si="3"/>
        <v>是</v>
      </c>
    </row>
    <row r="42" s="345" customFormat="true" ht="21.95" customHeight="true" spans="1:8">
      <c r="A42" s="358"/>
      <c r="B42" s="359" t="s">
        <v>70</v>
      </c>
      <c r="C42" s="133">
        <f>C31+C32+C33</f>
        <v>223008</v>
      </c>
      <c r="D42" s="133">
        <f t="shared" ref="D42:E42" si="8">D31+D32+D33</f>
        <v>208191</v>
      </c>
      <c r="E42" s="133">
        <f t="shared" si="8"/>
        <v>193960</v>
      </c>
      <c r="F42" s="147">
        <f t="shared" si="1"/>
        <v>-0.13</v>
      </c>
      <c r="G42" s="147">
        <f t="shared" si="2"/>
        <v>-0.068</v>
      </c>
      <c r="H42" s="365" t="str">
        <f t="shared" si="3"/>
        <v>是</v>
      </c>
    </row>
    <row r="43" ht="50.1" customHeight="true" spans="2:7">
      <c r="B43" s="360"/>
      <c r="C43" s="361"/>
      <c r="D43" s="361"/>
      <c r="E43" s="361"/>
      <c r="F43" s="361"/>
      <c r="G43" s="361"/>
    </row>
    <row r="44" spans="4:5">
      <c r="D44" s="362"/>
      <c r="E44" s="362"/>
    </row>
  </sheetData>
  <autoFilter ref="A4:H42">
    <extLst/>
  </autoFilter>
  <mergeCells count="8">
    <mergeCell ref="B1:G1"/>
    <mergeCell ref="D3:E3"/>
    <mergeCell ref="F3:G3"/>
    <mergeCell ref="B43:G43"/>
    <mergeCell ref="A3:A4"/>
    <mergeCell ref="B3:B4"/>
    <mergeCell ref="C3:C4"/>
    <mergeCell ref="H3:H4"/>
  </mergeCells>
  <conditionalFormatting sqref="F2">
    <cfRule type="cellIs" dxfId="0" priority="73" stopIfTrue="1" operator="lessThanOrEqual">
      <formula>-1</formula>
    </cfRule>
  </conditionalFormatting>
  <conditionalFormatting sqref="G2">
    <cfRule type="cellIs" dxfId="0" priority="64" stopIfTrue="1" operator="lessThanOrEqual">
      <formula>-1</formula>
    </cfRule>
  </conditionalFormatting>
  <conditionalFormatting sqref="C5">
    <cfRule type="expression" dxfId="1" priority="3" stopIfTrue="1">
      <formula>"len($A:$A)=3"</formula>
    </cfRule>
    <cfRule type="expression" dxfId="1" priority="2" stopIfTrue="1">
      <formula>"len($A:$A)=3"</formula>
    </cfRule>
  </conditionalFormatting>
  <conditionalFormatting sqref="D5:E5">
    <cfRule type="expression" dxfId="1" priority="43" stopIfTrue="1">
      <formula>"len($A:$A)=3"</formula>
    </cfRule>
  </conditionalFormatting>
  <conditionalFormatting sqref="C32">
    <cfRule type="expression" dxfId="1" priority="14" stopIfTrue="1">
      <formula>"len($A:$A)=3"</formula>
    </cfRule>
  </conditionalFormatting>
  <conditionalFormatting sqref="C33:E33">
    <cfRule type="expression" dxfId="1" priority="36" stopIfTrue="1">
      <formula>"len($A:$A)=3"</formula>
    </cfRule>
    <cfRule type="expression" dxfId="1" priority="44" stopIfTrue="1">
      <formula>"len($A:$A)=3"</formula>
    </cfRule>
  </conditionalFormatting>
  <conditionalFormatting sqref="B34:E34">
    <cfRule type="expression" dxfId="1" priority="7" stopIfTrue="1">
      <formula>"len($A:$A)=3"</formula>
    </cfRule>
  </conditionalFormatting>
  <conditionalFormatting sqref="B34">
    <cfRule type="expression" dxfId="1" priority="6" stopIfTrue="1">
      <formula>"len($A:$A)=3"</formula>
    </cfRule>
  </conditionalFormatting>
  <conditionalFormatting sqref="C34:E34">
    <cfRule type="expression" dxfId="1" priority="4" stopIfTrue="1">
      <formula>"len($A:$A)=3"</formula>
    </cfRule>
  </conditionalFormatting>
  <conditionalFormatting sqref="D34:E34">
    <cfRule type="expression" dxfId="1" priority="5" stopIfTrue="1">
      <formula>"len($A:$A)=3"</formula>
    </cfRule>
  </conditionalFormatting>
  <conditionalFormatting sqref="C42:E42">
    <cfRule type="expression" dxfId="1" priority="33" stopIfTrue="1">
      <formula>"len($A:$A)=3"</formula>
    </cfRule>
  </conditionalFormatting>
  <conditionalFormatting sqref="B5:B7">
    <cfRule type="expression" dxfId="1" priority="63" stopIfTrue="1">
      <formula>"len($A:$A)=3"</formula>
    </cfRule>
  </conditionalFormatting>
  <conditionalFormatting sqref="B40:B41">
    <cfRule type="expression" dxfId="1" priority="31" stopIfTrue="1">
      <formula>"len($A:$A)=3"</formula>
    </cfRule>
    <cfRule type="expression" dxfId="1" priority="32" stopIfTrue="1">
      <formula>"len($A:$A)=3"</formula>
    </cfRule>
  </conditionalFormatting>
  <conditionalFormatting sqref="C35:C37">
    <cfRule type="expression" dxfId="1" priority="1" stopIfTrue="1">
      <formula>"len($A:$A)=3"</formula>
    </cfRule>
  </conditionalFormatting>
  <conditionalFormatting sqref="A5:B32">
    <cfRule type="expression" dxfId="1" priority="60" stopIfTrue="1">
      <formula>"len($A:$A)=3"</formula>
    </cfRule>
  </conditionalFormatting>
  <conditionalFormatting sqref="C21:E21 C31:C32 D5:E5 D31:E31">
    <cfRule type="expression" dxfId="1" priority="38" stopIfTrue="1">
      <formula>"len($A:$A)=3"</formula>
    </cfRule>
  </conditionalFormatting>
  <conditionalFormatting sqref="B8:B9 B32 B35:B37 A38:B38 B33:E33">
    <cfRule type="expression" dxfId="1" priority="61" stopIfTrue="1">
      <formula>"len($A:$A)=3"</formula>
    </cfRule>
  </conditionalFormatting>
  <conditionalFormatting sqref="A32:B32 E35:E37">
    <cfRule type="expression" dxfId="1" priority="59" stopIfTrue="1">
      <formula>"len($A:$A)=3"</formula>
    </cfRule>
  </conditionalFormatting>
  <conditionalFormatting sqref="B43 B41 B42:E42 A33:B33 A35:B37 A34">
    <cfRule type="expression" dxfId="1" priority="58" stopIfTrue="1">
      <formula>"len($A:$A)=3"</formula>
    </cfRule>
  </conditionalFormatting>
  <conditionalFormatting sqref="A35:B37">
    <cfRule type="expression" dxfId="1" priority="57" stopIfTrue="1">
      <formula>"len($A:$A)=3"</formula>
    </cfRule>
  </conditionalFormatting>
  <conditionalFormatting sqref="A38:B43">
    <cfRule type="expression" dxfId="1" priority="55" stopIfTrue="1">
      <formula>"len($A:$A)=3"</formula>
    </cfRule>
  </conditionalFormatting>
  <printOptions horizontalCentered="true"/>
  <pageMargins left="0.472222222222222" right="0.393055555555556" top="0.747916666666667" bottom="0.747916666666667" header="0.314583333333333" footer="0.314583333333333"/>
  <pageSetup paperSize="9" scale="69" fitToHeight="0" orientation="portrait" useFirstPageNumber="true" horizontalDpi="600"/>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K54"/>
  <sheetViews>
    <sheetView showGridLines="0" showZeros="0" view="pageBreakPreview" zoomScale="85" zoomScaleNormal="90" zoomScaleSheetLayoutView="85" workbookViewId="0">
      <pane ySplit="4" topLeftCell="A5" activePane="bottomLeft" state="frozen"/>
      <selection/>
      <selection pane="bottomLeft" activeCell="B20" sqref="B20"/>
    </sheetView>
  </sheetViews>
  <sheetFormatPr defaultColWidth="9" defaultRowHeight="14.25"/>
  <cols>
    <col min="1" max="1" width="13.75" style="323" customWidth="true"/>
    <col min="2" max="2" width="43.625" style="323" customWidth="true"/>
    <col min="3" max="5" width="16.9083333333333" style="323" customWidth="true"/>
    <col min="6" max="7" width="16.6166666666667" style="323" customWidth="true"/>
    <col min="8" max="8" width="9.125" style="323" customWidth="true"/>
    <col min="9" max="16384" width="9" style="323"/>
  </cols>
  <sheetData>
    <row r="1" ht="45" customHeight="true" spans="2:7">
      <c r="B1" s="4" t="s">
        <v>128</v>
      </c>
      <c r="C1" s="4"/>
      <c r="D1" s="4"/>
      <c r="E1" s="4"/>
      <c r="F1" s="4"/>
      <c r="G1" s="4"/>
    </row>
    <row r="2" ht="18.95" customHeight="true" spans="1:7">
      <c r="A2" s="324"/>
      <c r="B2" s="40" t="s">
        <v>129</v>
      </c>
      <c r="C2" s="325"/>
      <c r="D2" s="325"/>
      <c r="E2" s="337"/>
      <c r="G2" s="54" t="s">
        <v>11</v>
      </c>
    </row>
    <row r="3" s="321" customFormat="true" ht="36" customHeight="true" spans="1:8">
      <c r="A3" s="326" t="s">
        <v>12</v>
      </c>
      <c r="B3" s="37" t="s">
        <v>13</v>
      </c>
      <c r="C3" s="35" t="s">
        <v>14</v>
      </c>
      <c r="D3" s="35" t="s">
        <v>15</v>
      </c>
      <c r="E3" s="35"/>
      <c r="F3" s="37" t="s">
        <v>74</v>
      </c>
      <c r="G3" s="37"/>
      <c r="H3" s="338" t="s">
        <v>16</v>
      </c>
    </row>
    <row r="4" s="321" customFormat="true" ht="36" customHeight="true" spans="1:8">
      <c r="A4" s="326"/>
      <c r="B4" s="37"/>
      <c r="C4" s="35"/>
      <c r="D4" s="35" t="s">
        <v>17</v>
      </c>
      <c r="E4" s="35" t="s">
        <v>75</v>
      </c>
      <c r="F4" s="35" t="s">
        <v>130</v>
      </c>
      <c r="G4" s="35" t="s">
        <v>131</v>
      </c>
      <c r="H4" s="338"/>
    </row>
    <row r="5" ht="21.95" customHeight="true" spans="1:8">
      <c r="A5" s="191" t="s">
        <v>132</v>
      </c>
      <c r="B5" s="327" t="s">
        <v>133</v>
      </c>
      <c r="C5" s="328">
        <v>15275</v>
      </c>
      <c r="D5" s="328">
        <v>20371</v>
      </c>
      <c r="E5" s="339">
        <f>SUMIFS(表4!E:E,表4!A:A,A5)</f>
        <v>15203</v>
      </c>
      <c r="F5" s="340">
        <f>IF(C5&gt;0,E5/C5-1,IF(C5&lt;0,-(E5/C5-1),""))</f>
        <v>-0.005</v>
      </c>
      <c r="G5" s="340">
        <f>IFERROR(E5/D5-1,"")</f>
        <v>-0.254</v>
      </c>
      <c r="H5" s="341" t="str">
        <f>IF(LEN(A5)=3,"是",IF(B5&lt;&gt;"",IF(SUM(C5:E5)&lt;&gt;0,"是","否"),"是"))</f>
        <v>是</v>
      </c>
    </row>
    <row r="6" ht="21.95" customHeight="true" spans="1:8">
      <c r="A6" s="191" t="s">
        <v>134</v>
      </c>
      <c r="B6" s="329" t="s">
        <v>135</v>
      </c>
      <c r="C6" s="328"/>
      <c r="D6" s="328">
        <v>0</v>
      </c>
      <c r="E6" s="339">
        <f>SUMIFS(表4!E:E,表4!A:A,A6)</f>
        <v>0</v>
      </c>
      <c r="F6" s="340" t="str">
        <f t="shared" ref="F6:F41" si="0">IF(C6&gt;0,E6/C6-1,IF(C6&lt;0,-(E6/C6-1),""))</f>
        <v/>
      </c>
      <c r="G6" s="340" t="str">
        <f t="shared" ref="G6:G41" si="1">IFERROR(E6/D6-1,"")</f>
        <v/>
      </c>
      <c r="H6" s="341" t="str">
        <f t="shared" ref="H6:H32" si="2">IF(LEN(A6)=3,"是",IF(B6&lt;&gt;"",IF(SUM(C6:E6)&lt;&gt;0,"是","否"),"是"))</f>
        <v>是</v>
      </c>
    </row>
    <row r="7" ht="21.95" customHeight="true" spans="1:8">
      <c r="A7" s="191" t="s">
        <v>136</v>
      </c>
      <c r="B7" s="329" t="s">
        <v>137</v>
      </c>
      <c r="C7" s="328">
        <v>106</v>
      </c>
      <c r="D7" s="328">
        <v>22</v>
      </c>
      <c r="E7" s="339">
        <f>SUMIFS(表4!E:E,表4!A:A,A7)</f>
        <v>128</v>
      </c>
      <c r="F7" s="340">
        <f t="shared" si="0"/>
        <v>0.208</v>
      </c>
      <c r="G7" s="340">
        <f t="shared" si="1"/>
        <v>4.818</v>
      </c>
      <c r="H7" s="341" t="str">
        <f t="shared" si="2"/>
        <v>是</v>
      </c>
    </row>
    <row r="8" ht="21.95" customHeight="true" spans="1:8">
      <c r="A8" s="191">
        <v>204</v>
      </c>
      <c r="B8" s="329" t="s">
        <v>138</v>
      </c>
      <c r="C8" s="328">
        <v>7496</v>
      </c>
      <c r="D8" s="328">
        <v>8069</v>
      </c>
      <c r="E8" s="339">
        <f>SUMIFS(表4!E:E,表4!A:A,A8)</f>
        <v>8039</v>
      </c>
      <c r="F8" s="340">
        <f t="shared" si="0"/>
        <v>0.072</v>
      </c>
      <c r="G8" s="340">
        <f t="shared" si="1"/>
        <v>-0.004</v>
      </c>
      <c r="H8" s="341" t="str">
        <f t="shared" si="2"/>
        <v>是</v>
      </c>
    </row>
    <row r="9" ht="21.95" customHeight="true" spans="1:8">
      <c r="A9" s="191" t="s">
        <v>139</v>
      </c>
      <c r="B9" s="329" t="s">
        <v>140</v>
      </c>
      <c r="C9" s="328">
        <v>45407</v>
      </c>
      <c r="D9" s="328">
        <v>44976</v>
      </c>
      <c r="E9" s="339">
        <f>SUMIFS(表4!E:E,表4!A:A,A9)</f>
        <v>37928</v>
      </c>
      <c r="F9" s="340">
        <f t="shared" si="0"/>
        <v>-0.165</v>
      </c>
      <c r="G9" s="340">
        <f t="shared" si="1"/>
        <v>-0.157</v>
      </c>
      <c r="H9" s="341" t="str">
        <f t="shared" si="2"/>
        <v>是</v>
      </c>
    </row>
    <row r="10" ht="21.95" customHeight="true" spans="1:8">
      <c r="A10" s="191" t="s">
        <v>141</v>
      </c>
      <c r="B10" s="329" t="s">
        <v>142</v>
      </c>
      <c r="C10" s="328">
        <v>8532</v>
      </c>
      <c r="D10" s="328">
        <v>5346</v>
      </c>
      <c r="E10" s="339">
        <f>SUMIFS(表4!E:E,表4!A:A,A10)</f>
        <v>538</v>
      </c>
      <c r="F10" s="340">
        <f t="shared" si="0"/>
        <v>-0.937</v>
      </c>
      <c r="G10" s="340">
        <f t="shared" si="1"/>
        <v>-0.899</v>
      </c>
      <c r="H10" s="341" t="str">
        <f t="shared" si="2"/>
        <v>是</v>
      </c>
    </row>
    <row r="11" ht="21.95" customHeight="true" spans="1:8">
      <c r="A11" s="191" t="s">
        <v>143</v>
      </c>
      <c r="B11" s="329" t="s">
        <v>144</v>
      </c>
      <c r="C11" s="328">
        <v>1684</v>
      </c>
      <c r="D11" s="328">
        <v>1720</v>
      </c>
      <c r="E11" s="339">
        <f>SUMIFS(表4!E:E,表4!A:A,A11)</f>
        <v>1555</v>
      </c>
      <c r="F11" s="340">
        <f t="shared" si="0"/>
        <v>-0.077</v>
      </c>
      <c r="G11" s="340">
        <f t="shared" si="1"/>
        <v>-0.096</v>
      </c>
      <c r="H11" s="341" t="str">
        <f t="shared" si="2"/>
        <v>是</v>
      </c>
    </row>
    <row r="12" ht="21.95" customHeight="true" spans="1:8">
      <c r="A12" s="191" t="s">
        <v>145</v>
      </c>
      <c r="B12" s="329" t="s">
        <v>146</v>
      </c>
      <c r="C12" s="328">
        <v>32051</v>
      </c>
      <c r="D12" s="328">
        <v>36101</v>
      </c>
      <c r="E12" s="339">
        <f>SUMIFS(表4!E:E,表4!A:A,A12)</f>
        <v>34098</v>
      </c>
      <c r="F12" s="340">
        <f t="shared" si="0"/>
        <v>0.064</v>
      </c>
      <c r="G12" s="340">
        <f t="shared" si="1"/>
        <v>-0.055</v>
      </c>
      <c r="H12" s="341" t="str">
        <f t="shared" si="2"/>
        <v>是</v>
      </c>
    </row>
    <row r="13" ht="21.95" customHeight="true" spans="1:11">
      <c r="A13" s="191" t="s">
        <v>147</v>
      </c>
      <c r="B13" s="329" t="s">
        <v>148</v>
      </c>
      <c r="C13" s="328">
        <v>15151</v>
      </c>
      <c r="D13" s="328">
        <v>18481</v>
      </c>
      <c r="E13" s="339">
        <f>SUMIFS(表4!E:E,表4!A:A,A13)</f>
        <v>16927</v>
      </c>
      <c r="F13" s="340">
        <f t="shared" si="0"/>
        <v>0.117</v>
      </c>
      <c r="G13" s="340">
        <f t="shared" si="1"/>
        <v>-0.084</v>
      </c>
      <c r="H13" s="341" t="str">
        <f t="shared" si="2"/>
        <v>是</v>
      </c>
      <c r="K13" s="323" t="s">
        <v>4</v>
      </c>
    </row>
    <row r="14" ht="21.95" customHeight="true" spans="1:8">
      <c r="A14" s="191" t="s">
        <v>149</v>
      </c>
      <c r="B14" s="329" t="s">
        <v>150</v>
      </c>
      <c r="C14" s="328">
        <v>10396</v>
      </c>
      <c r="D14" s="328">
        <v>62</v>
      </c>
      <c r="E14" s="339">
        <f>SUMIFS(表4!E:E,表4!A:A,A14)</f>
        <v>10047</v>
      </c>
      <c r="F14" s="340">
        <f t="shared" si="0"/>
        <v>-0.034</v>
      </c>
      <c r="G14" s="340">
        <f t="shared" si="1"/>
        <v>161.048</v>
      </c>
      <c r="H14" s="341" t="str">
        <f t="shared" si="2"/>
        <v>是</v>
      </c>
    </row>
    <row r="15" ht="21.95" customHeight="true" spans="1:8">
      <c r="A15" s="191" t="s">
        <v>151</v>
      </c>
      <c r="B15" s="329" t="s">
        <v>152</v>
      </c>
      <c r="C15" s="328">
        <v>2405</v>
      </c>
      <c r="D15" s="328">
        <v>3675</v>
      </c>
      <c r="E15" s="339">
        <f>SUMIFS(表4!E:E,表4!A:A,A15)</f>
        <v>1880</v>
      </c>
      <c r="F15" s="340">
        <f t="shared" si="0"/>
        <v>-0.218</v>
      </c>
      <c r="G15" s="340">
        <f t="shared" si="1"/>
        <v>-0.488</v>
      </c>
      <c r="H15" s="341" t="str">
        <f t="shared" si="2"/>
        <v>是</v>
      </c>
    </row>
    <row r="16" ht="21.95" customHeight="true" spans="1:8">
      <c r="A16" s="191" t="s">
        <v>153</v>
      </c>
      <c r="B16" s="329" t="s">
        <v>154</v>
      </c>
      <c r="C16" s="328">
        <v>22259</v>
      </c>
      <c r="D16" s="328">
        <v>16570</v>
      </c>
      <c r="E16" s="339">
        <f>SUMIFS(表4!E:E,表4!A:A,A16)</f>
        <v>15610</v>
      </c>
      <c r="F16" s="340">
        <f t="shared" si="0"/>
        <v>-0.299</v>
      </c>
      <c r="G16" s="340">
        <f t="shared" si="1"/>
        <v>-0.058</v>
      </c>
      <c r="H16" s="341" t="str">
        <f t="shared" si="2"/>
        <v>是</v>
      </c>
    </row>
    <row r="17" ht="21.95" customHeight="true" spans="1:8">
      <c r="A17" s="191" t="s">
        <v>155</v>
      </c>
      <c r="B17" s="329" t="s">
        <v>156</v>
      </c>
      <c r="C17" s="328">
        <v>1920</v>
      </c>
      <c r="D17" s="328">
        <v>812</v>
      </c>
      <c r="E17" s="339">
        <f>SUMIFS(表4!E:E,表4!A:A,A17)</f>
        <v>1460</v>
      </c>
      <c r="F17" s="340">
        <f t="shared" si="0"/>
        <v>-0.24</v>
      </c>
      <c r="G17" s="340">
        <f t="shared" si="1"/>
        <v>0.798</v>
      </c>
      <c r="H17" s="341" t="str">
        <f t="shared" si="2"/>
        <v>是</v>
      </c>
    </row>
    <row r="18" ht="21.95" customHeight="true" spans="1:8">
      <c r="A18" s="191" t="s">
        <v>157</v>
      </c>
      <c r="B18" s="329" t="s">
        <v>158</v>
      </c>
      <c r="C18" s="328">
        <v>611</v>
      </c>
      <c r="D18" s="328">
        <v>571</v>
      </c>
      <c r="E18" s="339">
        <f>SUMIFS(表4!E:E,表4!A:A,A18)</f>
        <v>516</v>
      </c>
      <c r="F18" s="340">
        <f t="shared" si="0"/>
        <v>-0.155</v>
      </c>
      <c r="G18" s="340">
        <f t="shared" si="1"/>
        <v>-0.096</v>
      </c>
      <c r="H18" s="341" t="str">
        <f t="shared" si="2"/>
        <v>是</v>
      </c>
    </row>
    <row r="19" ht="21.95" customHeight="true" spans="1:8">
      <c r="A19" s="191" t="s">
        <v>159</v>
      </c>
      <c r="B19" s="329" t="s">
        <v>160</v>
      </c>
      <c r="C19" s="328">
        <v>332</v>
      </c>
      <c r="D19" s="328">
        <v>172</v>
      </c>
      <c r="E19" s="339">
        <f>SUMIFS(表4!E:E,表4!A:A,A19)</f>
        <v>175</v>
      </c>
      <c r="F19" s="340">
        <f t="shared" si="0"/>
        <v>-0.473</v>
      </c>
      <c r="G19" s="340">
        <f t="shared" si="1"/>
        <v>0.017</v>
      </c>
      <c r="H19" s="341" t="str">
        <f t="shared" si="2"/>
        <v>是</v>
      </c>
    </row>
    <row r="20" ht="21.95" customHeight="true" spans="1:8">
      <c r="A20" s="191" t="s">
        <v>161</v>
      </c>
      <c r="B20" s="329" t="s">
        <v>162</v>
      </c>
      <c r="C20" s="328">
        <v>296</v>
      </c>
      <c r="D20" s="328">
        <v>1</v>
      </c>
      <c r="E20" s="339">
        <f>SUMIFS(表4!E:E,表4!A:A,A20)</f>
        <v>10</v>
      </c>
      <c r="F20" s="340">
        <f t="shared" si="0"/>
        <v>-0.966</v>
      </c>
      <c r="G20" s="340">
        <f t="shared" si="1"/>
        <v>9</v>
      </c>
      <c r="H20" s="341" t="str">
        <f t="shared" si="2"/>
        <v>是</v>
      </c>
    </row>
    <row r="21" ht="21.95" customHeight="true" spans="1:8">
      <c r="A21" s="191" t="s">
        <v>163</v>
      </c>
      <c r="B21" s="329" t="s">
        <v>164</v>
      </c>
      <c r="C21" s="328"/>
      <c r="D21" s="328"/>
      <c r="E21" s="339">
        <f>SUMIFS(表4!E:E,表4!A:A,A21)</f>
        <v>0</v>
      </c>
      <c r="F21" s="340" t="str">
        <f t="shared" si="0"/>
        <v/>
      </c>
      <c r="G21" s="340" t="str">
        <f t="shared" si="1"/>
        <v/>
      </c>
      <c r="H21" s="341" t="str">
        <f t="shared" si="2"/>
        <v>是</v>
      </c>
    </row>
    <row r="22" ht="21.95" customHeight="true" spans="1:8">
      <c r="A22" s="191" t="s">
        <v>165</v>
      </c>
      <c r="B22" s="329" t="s">
        <v>166</v>
      </c>
      <c r="C22" s="328">
        <v>744</v>
      </c>
      <c r="D22" s="328">
        <v>985</v>
      </c>
      <c r="E22" s="339">
        <f>SUMIFS(表4!E:E,表4!A:A,A22)</f>
        <v>938</v>
      </c>
      <c r="F22" s="340">
        <f t="shared" si="0"/>
        <v>0.261</v>
      </c>
      <c r="G22" s="340">
        <f t="shared" si="1"/>
        <v>-0.048</v>
      </c>
      <c r="H22" s="341" t="str">
        <f t="shared" si="2"/>
        <v>是</v>
      </c>
    </row>
    <row r="23" ht="21.95" customHeight="true" spans="1:8">
      <c r="A23" s="191" t="s">
        <v>167</v>
      </c>
      <c r="B23" s="329" t="s">
        <v>168</v>
      </c>
      <c r="C23" s="328">
        <v>10219</v>
      </c>
      <c r="D23" s="328">
        <v>10033</v>
      </c>
      <c r="E23" s="339">
        <f>SUMIFS(表4!E:E,表4!A:A,A23)</f>
        <v>9968</v>
      </c>
      <c r="F23" s="340">
        <f t="shared" si="0"/>
        <v>-0.025</v>
      </c>
      <c r="G23" s="340">
        <f t="shared" si="1"/>
        <v>-0.006</v>
      </c>
      <c r="H23" s="341" t="str">
        <f t="shared" si="2"/>
        <v>是</v>
      </c>
    </row>
    <row r="24" ht="21.95" customHeight="true" spans="1:8">
      <c r="A24" s="191" t="s">
        <v>169</v>
      </c>
      <c r="B24" s="329" t="s">
        <v>170</v>
      </c>
      <c r="C24" s="328">
        <v>144</v>
      </c>
      <c r="D24" s="328">
        <v>427</v>
      </c>
      <c r="E24" s="339">
        <f>SUMIFS(表4!E:E,表4!A:A,A24)</f>
        <v>275</v>
      </c>
      <c r="F24" s="340">
        <f t="shared" si="0"/>
        <v>0.91</v>
      </c>
      <c r="G24" s="340">
        <f t="shared" si="1"/>
        <v>-0.356</v>
      </c>
      <c r="H24" s="341" t="str">
        <f t="shared" si="2"/>
        <v>是</v>
      </c>
    </row>
    <row r="25" ht="21.95" customHeight="true" spans="1:8">
      <c r="A25" s="191" t="s">
        <v>171</v>
      </c>
      <c r="B25" s="329" t="s">
        <v>172</v>
      </c>
      <c r="C25" s="328">
        <v>1979</v>
      </c>
      <c r="D25" s="328">
        <v>1467</v>
      </c>
      <c r="E25" s="339">
        <f>SUMIFS(表4!E:E,表4!A:A,A25)</f>
        <v>1440</v>
      </c>
      <c r="F25" s="340">
        <f t="shared" si="0"/>
        <v>-0.272</v>
      </c>
      <c r="G25" s="340">
        <f t="shared" si="1"/>
        <v>-0.018</v>
      </c>
      <c r="H25" s="341" t="str">
        <f t="shared" si="2"/>
        <v>是</v>
      </c>
    </row>
    <row r="26" ht="21.95" customHeight="true" spans="1:8">
      <c r="A26" s="191" t="s">
        <v>173</v>
      </c>
      <c r="B26" s="329" t="s">
        <v>174</v>
      </c>
      <c r="C26" s="328"/>
      <c r="D26" s="328">
        <v>3000</v>
      </c>
      <c r="E26" s="339">
        <f>SUMIFS(表4!E:E,表4!A:A,A26)</f>
        <v>300</v>
      </c>
      <c r="F26" s="340" t="str">
        <f t="shared" si="0"/>
        <v/>
      </c>
      <c r="G26" s="340">
        <f t="shared" si="1"/>
        <v>-0.9</v>
      </c>
      <c r="H26" s="341" t="str">
        <f t="shared" si="2"/>
        <v>是</v>
      </c>
    </row>
    <row r="27" ht="21.95" customHeight="true" spans="1:8">
      <c r="A27" s="191" t="s">
        <v>175</v>
      </c>
      <c r="B27" s="329" t="s">
        <v>176</v>
      </c>
      <c r="C27" s="328">
        <v>2992</v>
      </c>
      <c r="D27" s="328">
        <v>2974</v>
      </c>
      <c r="E27" s="339">
        <f>SUMIFS(表4!E:E,表4!A:A,A27)</f>
        <v>2974</v>
      </c>
      <c r="F27" s="340">
        <f t="shared" si="0"/>
        <v>-0.006</v>
      </c>
      <c r="G27" s="340">
        <f t="shared" si="1"/>
        <v>0</v>
      </c>
      <c r="H27" s="341" t="str">
        <f t="shared" si="2"/>
        <v>是</v>
      </c>
    </row>
    <row r="28" s="58" customFormat="true" ht="21.95" customHeight="true" spans="1:8">
      <c r="A28" s="191" t="s">
        <v>177</v>
      </c>
      <c r="B28" s="329" t="s">
        <v>178</v>
      </c>
      <c r="C28" s="328">
        <v>6</v>
      </c>
      <c r="D28" s="328">
        <v>16</v>
      </c>
      <c r="E28" s="339">
        <f>SUMIFS(表4!E:E,表4!A:A,A28)</f>
        <v>16</v>
      </c>
      <c r="F28" s="340">
        <f t="shared" si="0"/>
        <v>1.667</v>
      </c>
      <c r="G28" s="340">
        <f t="shared" si="1"/>
        <v>0</v>
      </c>
      <c r="H28" s="341" t="str">
        <f t="shared" si="2"/>
        <v>是</v>
      </c>
    </row>
    <row r="29" s="322" customFormat="true" ht="21.95" customHeight="true" spans="1:8">
      <c r="A29" s="191" t="s">
        <v>179</v>
      </c>
      <c r="B29" s="329" t="s">
        <v>180</v>
      </c>
      <c r="C29" s="328"/>
      <c r="D29" s="328">
        <v>4161</v>
      </c>
      <c r="E29" s="339">
        <f>SUMIFS(表4!E:E,表4!A:A,A29)</f>
        <v>200</v>
      </c>
      <c r="F29" s="340" t="str">
        <f t="shared" si="0"/>
        <v/>
      </c>
      <c r="G29" s="340">
        <f t="shared" si="1"/>
        <v>-0.952</v>
      </c>
      <c r="H29" s="341" t="str">
        <f t="shared" si="2"/>
        <v>是</v>
      </c>
    </row>
    <row r="30" s="322" customFormat="true" ht="21.95" customHeight="true" spans="1:8">
      <c r="A30" s="191"/>
      <c r="B30" s="329"/>
      <c r="C30" s="328"/>
      <c r="D30" s="328"/>
      <c r="E30" s="339"/>
      <c r="F30" s="340" t="str">
        <f t="shared" si="0"/>
        <v/>
      </c>
      <c r="G30" s="340" t="str">
        <f t="shared" si="1"/>
        <v/>
      </c>
      <c r="H30" s="341" t="str">
        <f t="shared" si="2"/>
        <v>是</v>
      </c>
    </row>
    <row r="31" ht="21.95" customHeight="true" spans="1:8">
      <c r="A31" s="166"/>
      <c r="B31" s="330" t="s">
        <v>49</v>
      </c>
      <c r="C31" s="166">
        <f>SUM(C5:C29)</f>
        <v>180005</v>
      </c>
      <c r="D31" s="166">
        <f>SUM(D5:D29)</f>
        <v>180012</v>
      </c>
      <c r="E31" s="166">
        <f>SUM(E5:E29)</f>
        <v>160225</v>
      </c>
      <c r="F31" s="340">
        <f t="shared" si="0"/>
        <v>-0.11</v>
      </c>
      <c r="G31" s="340">
        <f t="shared" si="1"/>
        <v>-0.11</v>
      </c>
      <c r="H31" s="341" t="str">
        <f t="shared" si="2"/>
        <v>是</v>
      </c>
    </row>
    <row r="32" ht="21.95" customHeight="true" spans="1:8">
      <c r="A32" s="159">
        <v>230</v>
      </c>
      <c r="B32" s="159" t="s">
        <v>51</v>
      </c>
      <c r="C32" s="166">
        <f>C33+C36+C37+C38+C40</f>
        <v>36678</v>
      </c>
      <c r="D32" s="166">
        <f t="shared" ref="D32" si="3">D33+D36+D37+D40</f>
        <v>15239</v>
      </c>
      <c r="E32" s="166">
        <f>E33+E36+E37+E38+E40</f>
        <v>20795</v>
      </c>
      <c r="F32" s="340">
        <f t="shared" si="0"/>
        <v>-0.433</v>
      </c>
      <c r="G32" s="340">
        <f t="shared" si="1"/>
        <v>0.365</v>
      </c>
      <c r="H32" s="341" t="str">
        <f t="shared" si="2"/>
        <v>是</v>
      </c>
    </row>
    <row r="33" ht="21.95" customHeight="true" spans="1:8">
      <c r="A33" s="159">
        <v>23006</v>
      </c>
      <c r="B33" s="159" t="s">
        <v>53</v>
      </c>
      <c r="C33" s="166">
        <f>C34+C35</f>
        <v>23696</v>
      </c>
      <c r="D33" s="166">
        <f t="shared" ref="D33:E33" si="4">D34+D35</f>
        <v>15239</v>
      </c>
      <c r="E33" s="166">
        <f t="shared" si="4"/>
        <v>20795</v>
      </c>
      <c r="F33" s="340">
        <f t="shared" si="0"/>
        <v>-0.122</v>
      </c>
      <c r="G33" s="340">
        <f t="shared" si="1"/>
        <v>0.365</v>
      </c>
      <c r="H33" s="341" t="str">
        <f t="shared" ref="H33:H41" si="5">IF(LEN(A33)=3,"是",IF(B33&lt;&gt;"",IF(SUM(C33:E33)&lt;&gt;0,"是","否"),"是"))</f>
        <v>是</v>
      </c>
    </row>
    <row r="34" ht="21.95" customHeight="true" spans="1:8">
      <c r="A34" s="160">
        <v>2300601</v>
      </c>
      <c r="B34" s="160" t="s">
        <v>56</v>
      </c>
      <c r="C34" s="161">
        <v>7906</v>
      </c>
      <c r="D34" s="331">
        <v>7928</v>
      </c>
      <c r="E34" s="331">
        <v>7500</v>
      </c>
      <c r="F34" s="340">
        <f t="shared" si="0"/>
        <v>-0.051</v>
      </c>
      <c r="G34" s="340">
        <f t="shared" si="1"/>
        <v>-0.054</v>
      </c>
      <c r="H34" s="341" t="str">
        <f t="shared" si="5"/>
        <v>是</v>
      </c>
    </row>
    <row r="35" ht="21.95" customHeight="true" spans="1:8">
      <c r="A35" s="160">
        <v>2300602</v>
      </c>
      <c r="B35" s="160" t="s">
        <v>58</v>
      </c>
      <c r="C35" s="161">
        <v>15790</v>
      </c>
      <c r="D35" s="331">
        <v>7311</v>
      </c>
      <c r="E35" s="331">
        <v>13295</v>
      </c>
      <c r="F35" s="340">
        <f t="shared" si="0"/>
        <v>-0.158</v>
      </c>
      <c r="G35" s="340">
        <f t="shared" si="1"/>
        <v>0.818</v>
      </c>
      <c r="H35" s="341" t="str">
        <f t="shared" si="5"/>
        <v>是</v>
      </c>
    </row>
    <row r="36" ht="21.95" customHeight="true" spans="1:8">
      <c r="A36" s="159">
        <v>23008</v>
      </c>
      <c r="B36" s="159" t="s">
        <v>60</v>
      </c>
      <c r="C36" s="161">
        <v>3782</v>
      </c>
      <c r="D36" s="331"/>
      <c r="E36" s="342"/>
      <c r="F36" s="340">
        <f t="shared" si="0"/>
        <v>-1</v>
      </c>
      <c r="G36" s="340" t="str">
        <f t="shared" si="1"/>
        <v/>
      </c>
      <c r="H36" s="341" t="str">
        <f t="shared" si="5"/>
        <v>是</v>
      </c>
    </row>
    <row r="37" ht="21.95" customHeight="true" spans="1:8">
      <c r="A37" s="159">
        <v>23015</v>
      </c>
      <c r="B37" s="159" t="s">
        <v>62</v>
      </c>
      <c r="C37" s="166"/>
      <c r="D37" s="332"/>
      <c r="E37" s="342"/>
      <c r="F37" s="340" t="str">
        <f t="shared" si="0"/>
        <v/>
      </c>
      <c r="G37" s="340" t="str">
        <f t="shared" si="1"/>
        <v/>
      </c>
      <c r="H37" s="341" t="str">
        <f t="shared" si="5"/>
        <v>否</v>
      </c>
    </row>
    <row r="38" ht="21.95" customHeight="true" spans="1:8">
      <c r="A38" s="159">
        <v>23016</v>
      </c>
      <c r="B38" s="159" t="s">
        <v>64</v>
      </c>
      <c r="C38" s="166">
        <v>-530</v>
      </c>
      <c r="D38" s="332"/>
      <c r="E38" s="342"/>
      <c r="F38" s="340">
        <f t="shared" si="0"/>
        <v>1</v>
      </c>
      <c r="G38" s="340" t="str">
        <f t="shared" si="1"/>
        <v/>
      </c>
      <c r="H38" s="341" t="str">
        <f t="shared" si="5"/>
        <v>是</v>
      </c>
    </row>
    <row r="39" ht="21.95" customHeight="true" spans="1:10">
      <c r="A39" s="159">
        <v>231</v>
      </c>
      <c r="B39" s="159" t="s">
        <v>66</v>
      </c>
      <c r="C39" s="166">
        <v>6325</v>
      </c>
      <c r="D39" s="332">
        <v>12940</v>
      </c>
      <c r="E39" s="332">
        <v>12940</v>
      </c>
      <c r="F39" s="340">
        <f t="shared" si="0"/>
        <v>1.046</v>
      </c>
      <c r="G39" s="340">
        <f t="shared" si="1"/>
        <v>0</v>
      </c>
      <c r="H39" s="341" t="str">
        <f t="shared" si="5"/>
        <v>是</v>
      </c>
      <c r="J39" s="323" t="s">
        <v>4</v>
      </c>
    </row>
    <row r="40" ht="21.95" customHeight="true" spans="1:8">
      <c r="A40" s="159">
        <v>23009</v>
      </c>
      <c r="B40" s="159" t="s">
        <v>68</v>
      </c>
      <c r="C40" s="166">
        <v>9730</v>
      </c>
      <c r="D40" s="332"/>
      <c r="E40" s="343"/>
      <c r="F40" s="340">
        <f t="shared" si="0"/>
        <v>-1</v>
      </c>
      <c r="G40" s="340" t="str">
        <f t="shared" si="1"/>
        <v/>
      </c>
      <c r="H40" s="341" t="str">
        <f t="shared" si="5"/>
        <v>是</v>
      </c>
    </row>
    <row r="41" ht="21.95" customHeight="true" spans="1:8">
      <c r="A41" s="333"/>
      <c r="B41" s="334" t="s">
        <v>71</v>
      </c>
      <c r="C41" s="335">
        <f>C31+C32+C39</f>
        <v>223008</v>
      </c>
      <c r="D41" s="335">
        <f t="shared" ref="D41:E41" si="6">D31+D32+D39</f>
        <v>208191</v>
      </c>
      <c r="E41" s="335">
        <f t="shared" si="6"/>
        <v>193960</v>
      </c>
      <c r="F41" s="340">
        <f t="shared" si="0"/>
        <v>-0.13</v>
      </c>
      <c r="G41" s="340">
        <f t="shared" si="1"/>
        <v>-0.068</v>
      </c>
      <c r="H41" s="341" t="str">
        <f t="shared" si="5"/>
        <v>是</v>
      </c>
    </row>
    <row r="42" spans="3:5">
      <c r="C42" s="336"/>
      <c r="D42" s="336"/>
      <c r="E42" s="336"/>
    </row>
    <row r="44" spans="3:5">
      <c r="C44" s="336"/>
      <c r="D44" s="336"/>
      <c r="E44" s="336"/>
    </row>
    <row r="46" spans="3:5">
      <c r="C46" s="336"/>
      <c r="D46" s="336"/>
      <c r="E46" s="336"/>
    </row>
    <row r="47" spans="3:5">
      <c r="C47" s="336"/>
      <c r="D47" s="336"/>
      <c r="E47" s="336"/>
    </row>
    <row r="49" spans="3:5">
      <c r="C49" s="336"/>
      <c r="D49" s="336"/>
      <c r="E49" s="336"/>
    </row>
    <row r="50" spans="3:5">
      <c r="C50" s="336"/>
      <c r="D50" s="336"/>
      <c r="E50" s="336"/>
    </row>
    <row r="51" spans="3:5">
      <c r="C51" s="336"/>
      <c r="D51" s="336"/>
      <c r="E51" s="336"/>
    </row>
    <row r="52" spans="3:5">
      <c r="C52" s="336"/>
      <c r="D52" s="336"/>
      <c r="E52" s="336"/>
    </row>
    <row r="54" spans="3:5">
      <c r="C54" s="336"/>
      <c r="D54" s="336"/>
      <c r="E54" s="336"/>
    </row>
  </sheetData>
  <autoFilter ref="A4:H41">
    <extLst/>
  </autoFilter>
  <mergeCells count="7">
    <mergeCell ref="B1:G1"/>
    <mergeCell ref="D3:E3"/>
    <mergeCell ref="F3:G3"/>
    <mergeCell ref="A3:A4"/>
    <mergeCell ref="B3:B4"/>
    <mergeCell ref="C3:C4"/>
    <mergeCell ref="H3:H4"/>
  </mergeCells>
  <conditionalFormatting sqref="B31">
    <cfRule type="expression" dxfId="1" priority="9" stopIfTrue="1">
      <formula>"len($A:$A)=3"</formula>
    </cfRule>
  </conditionalFormatting>
  <conditionalFormatting sqref="A41:B41">
    <cfRule type="expression" dxfId="1" priority="33" stopIfTrue="1">
      <formula>"len($A:$A)=3"</formula>
    </cfRule>
  </conditionalFormatting>
  <conditionalFormatting sqref="A34:A35">
    <cfRule type="expression" dxfId="1" priority="3" stopIfTrue="1">
      <formula>"len($A:$A)=3"</formula>
    </cfRule>
    <cfRule type="expression" dxfId="1" priority="4" stopIfTrue="1">
      <formula>"len($A:$A)=3"</formula>
    </cfRule>
  </conditionalFormatting>
  <conditionalFormatting sqref="B32:B33">
    <cfRule type="expression" dxfId="1" priority="7" stopIfTrue="1">
      <formula>"len($A:$A)=3"</formula>
    </cfRule>
    <cfRule type="expression" dxfId="1" priority="8" stopIfTrue="1">
      <formula>"len($A:$A)=3"</formula>
    </cfRule>
  </conditionalFormatting>
  <conditionalFormatting sqref="B34:B35">
    <cfRule type="expression" dxfId="1" priority="1" stopIfTrue="1">
      <formula>"len($A:$A)=3"</formula>
    </cfRule>
    <cfRule type="expression" dxfId="1" priority="2" stopIfTrue="1">
      <formula>"len($A:$A)=3"</formula>
    </cfRule>
  </conditionalFormatting>
  <conditionalFormatting sqref="G2 E40">
    <cfRule type="cellIs" dxfId="0" priority="56" stopIfTrue="1" operator="lessThanOrEqual">
      <formula>-1</formula>
    </cfRule>
  </conditionalFormatting>
  <conditionalFormatting sqref="A32:A33 A36:B40">
    <cfRule type="expression" dxfId="1" priority="5" stopIfTrue="1">
      <formula>"len($A:$A)=3"</formula>
    </cfRule>
    <cfRule type="expression" dxfId="1" priority="6" stopIfTrue="1">
      <formula>"len($A:$A)=3"</formula>
    </cfRule>
  </conditionalFormatting>
  <conditionalFormatting sqref="C33:C40 D33:E33">
    <cfRule type="expression" dxfId="1" priority="10" stopIfTrue="1">
      <formula>"len($A:$A)=3"</formula>
    </cfRule>
  </conditionalFormatting>
  <printOptions horizontalCentered="true"/>
  <pageMargins left="0.472222222222222" right="0.393055555555556" top="0.747916666666667" bottom="0.747916666666667" header="0.314583333333333" footer="0.314583333333333"/>
  <pageSetup paperSize="9" scale="69" fitToHeight="0" orientation="portrait" horizontalDpi="600"/>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pageSetUpPr fitToPage="true"/>
  </sheetPr>
  <dimension ref="A1:K1343"/>
  <sheetViews>
    <sheetView showGridLines="0" showZeros="0" view="pageBreakPreview" zoomScale="85" zoomScaleNormal="100" zoomScaleSheetLayoutView="85" workbookViewId="0">
      <pane ySplit="3" topLeftCell="A53" activePane="bottomLeft" state="frozen"/>
      <selection/>
      <selection pane="bottomLeft" activeCell="M17" sqref="M17"/>
    </sheetView>
  </sheetViews>
  <sheetFormatPr defaultColWidth="9" defaultRowHeight="14.25"/>
  <cols>
    <col min="1" max="1" width="19.7" style="271" customWidth="true"/>
    <col min="2" max="2" width="50.75" style="271" customWidth="true"/>
    <col min="3" max="3" width="20.625" style="271" customWidth="true"/>
    <col min="4" max="4" width="20.625" style="272" customWidth="true"/>
    <col min="5" max="5" width="16.6166666666667" style="273" customWidth="true"/>
    <col min="6" max="7" width="15.875" style="268" customWidth="true"/>
    <col min="8" max="8" width="4.375" style="271" customWidth="true"/>
    <col min="9" max="9" width="9" style="271" customWidth="true"/>
    <col min="10" max="10" width="9.875" style="268"/>
    <col min="11" max="16384" width="9" style="268"/>
  </cols>
  <sheetData>
    <row r="1" ht="35" customHeight="true" spans="2:7">
      <c r="B1" s="4" t="s">
        <v>181</v>
      </c>
      <c r="C1" s="4"/>
      <c r="D1" s="4"/>
      <c r="E1" s="4"/>
      <c r="F1" s="4"/>
      <c r="G1" s="4"/>
    </row>
    <row r="2" ht="29" customHeight="true" spans="2:7">
      <c r="B2" s="274" t="s">
        <v>182</v>
      </c>
      <c r="C2" s="274"/>
      <c r="D2" s="275"/>
      <c r="E2" s="283"/>
      <c r="F2" s="283"/>
      <c r="G2" s="284" t="s">
        <v>11</v>
      </c>
    </row>
    <row r="3" s="268" customFormat="true" ht="37.5" spans="1:9">
      <c r="A3" s="276" t="s">
        <v>12</v>
      </c>
      <c r="B3" s="128" t="s">
        <v>13</v>
      </c>
      <c r="C3" s="129" t="str">
        <f>YEAR([3]封面!$B$7)-1&amp;"年执行数"</f>
        <v>2021年执行数</v>
      </c>
      <c r="D3" s="129" t="s">
        <v>183</v>
      </c>
      <c r="E3" s="129" t="s">
        <v>75</v>
      </c>
      <c r="F3" s="35" t="s">
        <v>130</v>
      </c>
      <c r="G3" s="35" t="s">
        <v>131</v>
      </c>
      <c r="H3" s="285" t="s">
        <v>16</v>
      </c>
      <c r="I3" s="287" t="s">
        <v>184</v>
      </c>
    </row>
    <row r="4" s="268" customFormat="true" ht="18.75" spans="1:9">
      <c r="A4" s="277" t="s">
        <v>132</v>
      </c>
      <c r="B4" s="178" t="s">
        <v>185</v>
      </c>
      <c r="C4" s="278">
        <f>C5+C17+C26+C37+C48+C59+C70+C83+C92+C105+C115+C124+C135+C148+C155+C163+C169+C176+C183+C190+C197+C204+C212+C218+C224+C231++C246</f>
        <v>15275</v>
      </c>
      <c r="D4" s="278">
        <f>D5+D17+D26+D37+D48+D59+D70+D83+D92+D105+D115+D124+D135+D148+D155+D163+D169+D176+D183+D190+D197+D204+D212+D218+D224+D231++D246</f>
        <v>20371</v>
      </c>
      <c r="E4" s="133">
        <f t="shared" ref="E4" si="0">E5+E17+E26+E37+E48+E59+E70+E83+E92+E105+E115+E124+E135+E148+E155+E163+E169+E176+E183+E190+E197+E204+E212+E218+E224+E231+E246</f>
        <v>15203</v>
      </c>
      <c r="F4" s="147">
        <f>IF(C4&gt;0,E4/C4-1,IF(C4&lt;0,-(E4/C4-1),""))</f>
        <v>-0.005</v>
      </c>
      <c r="G4" s="147">
        <f>IFERROR(E4/D4-1,"")</f>
        <v>-0.254</v>
      </c>
      <c r="H4" s="286" t="str">
        <f>IF(LEN(A4)=3,"是",IF(B4&lt;&gt;"",IF(SUM(C4:E4)&lt;&gt;0,"是","否"),"是"))</f>
        <v>是</v>
      </c>
      <c r="I4" s="271" t="str">
        <f>IF(LEN(A4)=3,"类",IF(LEN(A4)=5,"款","项"))</f>
        <v>类</v>
      </c>
    </row>
    <row r="5" s="269" customFormat="true" ht="18.75" spans="1:9">
      <c r="A5" s="177" t="s">
        <v>186</v>
      </c>
      <c r="B5" s="180" t="s">
        <v>187</v>
      </c>
      <c r="C5" s="278">
        <f>SUM(C6:C16)</f>
        <v>648</v>
      </c>
      <c r="D5" s="278">
        <f>SUM(D6:D16)</f>
        <v>864</v>
      </c>
      <c r="E5" s="278">
        <f>SUM(E6:E16)</f>
        <v>645</v>
      </c>
      <c r="F5" s="147">
        <f t="shared" ref="F5:F68" si="1">IF(C5&gt;0,E5/C5-1,IF(C5&lt;0,-(E5/C5-1),""))</f>
        <v>-0.005</v>
      </c>
      <c r="G5" s="147">
        <f t="shared" ref="G5:G68" si="2">IFERROR(E5/D5-1,"")</f>
        <v>-0.253</v>
      </c>
      <c r="H5" s="286" t="str">
        <f t="shared" ref="H5:H68" si="3">IF(LEN(A5)=3,"是",IF(B5&lt;&gt;"",IF(SUM(C5:E5)&lt;&gt;0,"是","否"),"是"))</f>
        <v>是</v>
      </c>
      <c r="I5" s="271" t="str">
        <f t="shared" ref="I5:I68" si="4">IF(LEN(A5)=3,"类",IF(LEN(A5)=5,"款","项"))</f>
        <v>款</v>
      </c>
    </row>
    <row r="6" s="268" customFormat="true" ht="18.75" spans="1:9">
      <c r="A6" s="177" t="s">
        <v>188</v>
      </c>
      <c r="B6" s="180" t="s">
        <v>189</v>
      </c>
      <c r="C6" s="278">
        <v>495</v>
      </c>
      <c r="D6" s="278">
        <v>596</v>
      </c>
      <c r="E6" s="136">
        <f>SUMIFS([2]Sheet1!$D:$D,[2]Sheet1!$A:$A,A6)</f>
        <v>595</v>
      </c>
      <c r="F6" s="147">
        <f t="shared" si="1"/>
        <v>0.202</v>
      </c>
      <c r="G6" s="147">
        <f t="shared" si="2"/>
        <v>-0.002</v>
      </c>
      <c r="H6" s="286" t="str">
        <f t="shared" si="3"/>
        <v>是</v>
      </c>
      <c r="I6" s="271" t="str">
        <f t="shared" si="4"/>
        <v>项</v>
      </c>
    </row>
    <row r="7" s="268" customFormat="true" ht="18.75" spans="1:9">
      <c r="A7" s="177" t="s">
        <v>190</v>
      </c>
      <c r="B7" s="180" t="s">
        <v>191</v>
      </c>
      <c r="C7" s="278">
        <v>4</v>
      </c>
      <c r="D7" s="278">
        <v>61</v>
      </c>
      <c r="E7" s="136">
        <f>SUMIFS([2]Sheet1!$D:$D,[2]Sheet1!$A:$A,A7)</f>
        <v>6</v>
      </c>
      <c r="F7" s="147">
        <f t="shared" si="1"/>
        <v>0.5</v>
      </c>
      <c r="G7" s="147">
        <f t="shared" si="2"/>
        <v>-0.902</v>
      </c>
      <c r="H7" s="286" t="str">
        <f t="shared" si="3"/>
        <v>是</v>
      </c>
      <c r="I7" s="271" t="str">
        <f t="shared" si="4"/>
        <v>项</v>
      </c>
    </row>
    <row r="8" s="268" customFormat="true" ht="18.75" hidden="true" spans="1:9">
      <c r="A8" s="279" t="s">
        <v>192</v>
      </c>
      <c r="B8" s="280" t="s">
        <v>193</v>
      </c>
      <c r="C8" s="281">
        <v>0</v>
      </c>
      <c r="D8" s="281">
        <v>0</v>
      </c>
      <c r="E8" s="136">
        <f>SUMIFS([2]Sheet1!$D:$D,[2]Sheet1!$A:$A,A8)</f>
        <v>0</v>
      </c>
      <c r="F8" s="147" t="str">
        <f t="shared" si="1"/>
        <v/>
      </c>
      <c r="G8" s="147" t="str">
        <f t="shared" si="2"/>
        <v/>
      </c>
      <c r="H8" s="286" t="str">
        <f t="shared" si="3"/>
        <v>否</v>
      </c>
      <c r="I8" s="271" t="str">
        <f t="shared" si="4"/>
        <v>项</v>
      </c>
    </row>
    <row r="9" s="268" customFormat="true" ht="18.75" spans="1:9">
      <c r="A9" s="177" t="s">
        <v>194</v>
      </c>
      <c r="B9" s="180" t="s">
        <v>195</v>
      </c>
      <c r="C9" s="278">
        <v>21</v>
      </c>
      <c r="D9" s="278">
        <v>40</v>
      </c>
      <c r="E9" s="136">
        <f>SUMIFS([2]Sheet1!$D:$D,[2]Sheet1!$A:$A,A9)</f>
        <v>17</v>
      </c>
      <c r="F9" s="147">
        <f t="shared" si="1"/>
        <v>-0.19</v>
      </c>
      <c r="G9" s="147">
        <f t="shared" si="2"/>
        <v>-0.575</v>
      </c>
      <c r="H9" s="286" t="str">
        <f t="shared" si="3"/>
        <v>是</v>
      </c>
      <c r="I9" s="271" t="str">
        <f t="shared" si="4"/>
        <v>项</v>
      </c>
    </row>
    <row r="10" s="268" customFormat="true" ht="18.75" hidden="true" spans="1:9">
      <c r="A10" s="279" t="s">
        <v>196</v>
      </c>
      <c r="B10" s="280" t="s">
        <v>197</v>
      </c>
      <c r="C10" s="281">
        <v>0</v>
      </c>
      <c r="D10" s="281">
        <v>0</v>
      </c>
      <c r="E10" s="136">
        <f>SUMIFS([2]Sheet1!$D:$D,[2]Sheet1!$A:$A,A10)</f>
        <v>0</v>
      </c>
      <c r="F10" s="147" t="str">
        <f t="shared" si="1"/>
        <v/>
      </c>
      <c r="G10" s="147" t="str">
        <f t="shared" si="2"/>
        <v/>
      </c>
      <c r="H10" s="286" t="str">
        <f t="shared" si="3"/>
        <v>否</v>
      </c>
      <c r="I10" s="271" t="str">
        <f t="shared" si="4"/>
        <v>项</v>
      </c>
    </row>
    <row r="11" s="268" customFormat="true" ht="18.75" hidden="true" spans="1:9">
      <c r="A11" s="279" t="s">
        <v>198</v>
      </c>
      <c r="B11" s="280" t="s">
        <v>199</v>
      </c>
      <c r="C11" s="281">
        <v>0</v>
      </c>
      <c r="D11" s="281">
        <v>0</v>
      </c>
      <c r="E11" s="136">
        <f>SUMIFS([2]Sheet1!$D:$D,[2]Sheet1!$A:$A,A11)</f>
        <v>0</v>
      </c>
      <c r="F11" s="147" t="str">
        <f t="shared" si="1"/>
        <v/>
      </c>
      <c r="G11" s="147" t="str">
        <f t="shared" si="2"/>
        <v/>
      </c>
      <c r="H11" s="286" t="str">
        <f t="shared" si="3"/>
        <v>否</v>
      </c>
      <c r="I11" s="271" t="str">
        <f t="shared" si="4"/>
        <v>项</v>
      </c>
    </row>
    <row r="12" s="268" customFormat="true" ht="18.75" spans="1:9">
      <c r="A12" s="177" t="s">
        <v>200</v>
      </c>
      <c r="B12" s="180" t="s">
        <v>201</v>
      </c>
      <c r="C12" s="278">
        <v>5</v>
      </c>
      <c r="D12" s="278">
        <v>0</v>
      </c>
      <c r="E12" s="136">
        <f>SUMIFS([2]Sheet1!$D:$D,[2]Sheet1!$A:$A,A12)</f>
        <v>0</v>
      </c>
      <c r="F12" s="147">
        <f t="shared" si="1"/>
        <v>-1</v>
      </c>
      <c r="G12" s="147" t="str">
        <f t="shared" si="2"/>
        <v/>
      </c>
      <c r="H12" s="286" t="str">
        <f t="shared" si="3"/>
        <v>是</v>
      </c>
      <c r="I12" s="271" t="str">
        <f t="shared" si="4"/>
        <v>项</v>
      </c>
    </row>
    <row r="13" s="268" customFormat="true" ht="18.75" spans="1:9">
      <c r="A13" s="177" t="s">
        <v>202</v>
      </c>
      <c r="B13" s="180" t="s">
        <v>203</v>
      </c>
      <c r="C13" s="278">
        <v>123</v>
      </c>
      <c r="D13" s="278">
        <v>167</v>
      </c>
      <c r="E13" s="136">
        <f>SUMIFS([2]Sheet1!$D:$D,[2]Sheet1!$A:$A,A13)</f>
        <v>27</v>
      </c>
      <c r="F13" s="147">
        <f t="shared" si="1"/>
        <v>-0.78</v>
      </c>
      <c r="G13" s="147">
        <f t="shared" si="2"/>
        <v>-0.838</v>
      </c>
      <c r="H13" s="286" t="str">
        <f t="shared" si="3"/>
        <v>是</v>
      </c>
      <c r="I13" s="271" t="str">
        <f t="shared" si="4"/>
        <v>项</v>
      </c>
    </row>
    <row r="14" s="268" customFormat="true" ht="18.75" hidden="true" spans="1:9">
      <c r="A14" s="279" t="s">
        <v>204</v>
      </c>
      <c r="B14" s="280" t="s">
        <v>205</v>
      </c>
      <c r="C14" s="281">
        <v>0</v>
      </c>
      <c r="D14" s="281">
        <v>0</v>
      </c>
      <c r="E14" s="136">
        <f>SUMIFS([2]Sheet1!$D:$D,[2]Sheet1!$A:$A,A14)</f>
        <v>0</v>
      </c>
      <c r="F14" s="147" t="str">
        <f t="shared" si="1"/>
        <v/>
      </c>
      <c r="G14" s="147" t="str">
        <f t="shared" si="2"/>
        <v/>
      </c>
      <c r="H14" s="286" t="str">
        <f t="shared" si="3"/>
        <v>否</v>
      </c>
      <c r="I14" s="271" t="str">
        <f t="shared" si="4"/>
        <v>项</v>
      </c>
    </row>
    <row r="15" s="268" customFormat="true" ht="18.75" hidden="true" spans="1:9">
      <c r="A15" s="279" t="s">
        <v>206</v>
      </c>
      <c r="B15" s="280" t="s">
        <v>207</v>
      </c>
      <c r="C15" s="281">
        <v>0</v>
      </c>
      <c r="D15" s="281">
        <v>0</v>
      </c>
      <c r="E15" s="136">
        <f>SUMIFS([2]Sheet1!$D:$D,[2]Sheet1!$A:$A,A15)</f>
        <v>0</v>
      </c>
      <c r="F15" s="147" t="str">
        <f t="shared" si="1"/>
        <v/>
      </c>
      <c r="G15" s="147" t="str">
        <f t="shared" si="2"/>
        <v/>
      </c>
      <c r="H15" s="286" t="str">
        <f t="shared" si="3"/>
        <v>否</v>
      </c>
      <c r="I15" s="271" t="str">
        <f t="shared" si="4"/>
        <v>项</v>
      </c>
    </row>
    <row r="16" s="268" customFormat="true" ht="18.75" hidden="true" spans="1:9">
      <c r="A16" s="279" t="s">
        <v>208</v>
      </c>
      <c r="B16" s="280" t="s">
        <v>209</v>
      </c>
      <c r="C16" s="281">
        <v>0</v>
      </c>
      <c r="D16" s="281">
        <v>0</v>
      </c>
      <c r="E16" s="136">
        <f>SUMIFS([2]Sheet1!$D:$D,[2]Sheet1!$A:$A,A16)</f>
        <v>0</v>
      </c>
      <c r="F16" s="147" t="str">
        <f t="shared" si="1"/>
        <v/>
      </c>
      <c r="G16" s="147" t="str">
        <f t="shared" si="2"/>
        <v/>
      </c>
      <c r="H16" s="286" t="str">
        <f t="shared" si="3"/>
        <v>否</v>
      </c>
      <c r="I16" s="271" t="str">
        <f t="shared" si="4"/>
        <v>项</v>
      </c>
    </row>
    <row r="17" s="269" customFormat="true" ht="18.75" spans="1:9">
      <c r="A17" s="177" t="s">
        <v>210</v>
      </c>
      <c r="B17" s="180" t="s">
        <v>211</v>
      </c>
      <c r="C17" s="278">
        <f>SUM(C18:C25)</f>
        <v>577</v>
      </c>
      <c r="D17" s="278">
        <f>SUM(D18:D25)</f>
        <v>916</v>
      </c>
      <c r="E17" s="278">
        <f>SUM(E18:E25)</f>
        <v>735</v>
      </c>
      <c r="F17" s="147">
        <f t="shared" si="1"/>
        <v>0.274</v>
      </c>
      <c r="G17" s="147">
        <f t="shared" si="2"/>
        <v>-0.198</v>
      </c>
      <c r="H17" s="286" t="str">
        <f t="shared" si="3"/>
        <v>是</v>
      </c>
      <c r="I17" s="271" t="str">
        <f t="shared" si="4"/>
        <v>款</v>
      </c>
    </row>
    <row r="18" s="268" customFormat="true" ht="18.75" spans="1:9">
      <c r="A18" s="177" t="s">
        <v>212</v>
      </c>
      <c r="B18" s="180" t="s">
        <v>189</v>
      </c>
      <c r="C18" s="278">
        <v>555</v>
      </c>
      <c r="D18" s="278">
        <v>668</v>
      </c>
      <c r="E18" s="136">
        <f>SUMIFS([2]Sheet1!$D:$D,[2]Sheet1!$A:$A,A18)</f>
        <v>677</v>
      </c>
      <c r="F18" s="147">
        <f t="shared" si="1"/>
        <v>0.22</v>
      </c>
      <c r="G18" s="147">
        <f t="shared" si="2"/>
        <v>0.013</v>
      </c>
      <c r="H18" s="286" t="str">
        <f t="shared" si="3"/>
        <v>是</v>
      </c>
      <c r="I18" s="271" t="str">
        <f t="shared" si="4"/>
        <v>项</v>
      </c>
    </row>
    <row r="19" s="268" customFormat="true" ht="18.75" spans="1:9">
      <c r="A19" s="177" t="s">
        <v>213</v>
      </c>
      <c r="B19" s="180" t="s">
        <v>191</v>
      </c>
      <c r="C19" s="278">
        <v>1</v>
      </c>
      <c r="D19" s="278">
        <v>0</v>
      </c>
      <c r="E19" s="136">
        <f>SUMIFS([2]Sheet1!$D:$D,[2]Sheet1!$A:$A,A19)</f>
        <v>0</v>
      </c>
      <c r="F19" s="147">
        <f t="shared" si="1"/>
        <v>-1</v>
      </c>
      <c r="G19" s="147" t="str">
        <f t="shared" si="2"/>
        <v/>
      </c>
      <c r="H19" s="286" t="str">
        <f t="shared" si="3"/>
        <v>是</v>
      </c>
      <c r="I19" s="271" t="str">
        <f t="shared" si="4"/>
        <v>项</v>
      </c>
    </row>
    <row r="20" s="268" customFormat="true" ht="18.75" hidden="true" spans="1:9">
      <c r="A20" s="279" t="s">
        <v>214</v>
      </c>
      <c r="B20" s="280" t="s">
        <v>193</v>
      </c>
      <c r="C20" s="281">
        <v>0</v>
      </c>
      <c r="D20" s="281">
        <v>0</v>
      </c>
      <c r="E20" s="136">
        <f>SUMIFS([2]Sheet1!$D:$D,[2]Sheet1!$A:$A,A20)</f>
        <v>0</v>
      </c>
      <c r="F20" s="147" t="str">
        <f t="shared" si="1"/>
        <v/>
      </c>
      <c r="G20" s="147" t="str">
        <f t="shared" si="2"/>
        <v/>
      </c>
      <c r="H20" s="286" t="str">
        <f t="shared" si="3"/>
        <v>否</v>
      </c>
      <c r="I20" s="271" t="str">
        <f t="shared" si="4"/>
        <v>项</v>
      </c>
    </row>
    <row r="21" s="268" customFormat="true" ht="18.75" spans="1:9">
      <c r="A21" s="177" t="s">
        <v>215</v>
      </c>
      <c r="B21" s="180" t="s">
        <v>216</v>
      </c>
      <c r="C21" s="278">
        <v>16</v>
      </c>
      <c r="D21" s="278">
        <v>35</v>
      </c>
      <c r="E21" s="136">
        <f>SUMIFS([2]Sheet1!$D:$D,[2]Sheet1!$A:$A,A21)</f>
        <v>15</v>
      </c>
      <c r="F21" s="147">
        <f t="shared" si="1"/>
        <v>-0.063</v>
      </c>
      <c r="G21" s="147">
        <f t="shared" si="2"/>
        <v>-0.571</v>
      </c>
      <c r="H21" s="286" t="str">
        <f t="shared" si="3"/>
        <v>是</v>
      </c>
      <c r="I21" s="271" t="str">
        <f t="shared" si="4"/>
        <v>项</v>
      </c>
    </row>
    <row r="22" s="268" customFormat="true" ht="18.75" hidden="true" spans="1:9">
      <c r="A22" s="279" t="s">
        <v>217</v>
      </c>
      <c r="B22" s="280" t="s">
        <v>218</v>
      </c>
      <c r="C22" s="281">
        <v>0</v>
      </c>
      <c r="D22" s="281">
        <v>0</v>
      </c>
      <c r="E22" s="136">
        <f>SUMIFS([2]Sheet1!$D:$D,[2]Sheet1!$A:$A,A22)</f>
        <v>0</v>
      </c>
      <c r="F22" s="147" t="str">
        <f t="shared" si="1"/>
        <v/>
      </c>
      <c r="G22" s="147" t="str">
        <f t="shared" si="2"/>
        <v/>
      </c>
      <c r="H22" s="286" t="str">
        <f t="shared" si="3"/>
        <v>否</v>
      </c>
      <c r="I22" s="271" t="str">
        <f t="shared" si="4"/>
        <v>项</v>
      </c>
    </row>
    <row r="23" s="268" customFormat="true" ht="18.75" spans="1:9">
      <c r="A23" s="177" t="s">
        <v>219</v>
      </c>
      <c r="B23" s="180" t="s">
        <v>220</v>
      </c>
      <c r="C23" s="278">
        <v>2</v>
      </c>
      <c r="D23" s="278">
        <v>189</v>
      </c>
      <c r="E23" s="136">
        <f>SUMIFS([2]Sheet1!$D:$D,[2]Sheet1!$A:$A,A23)</f>
        <v>33</v>
      </c>
      <c r="F23" s="147">
        <f t="shared" si="1"/>
        <v>15.5</v>
      </c>
      <c r="G23" s="147">
        <f t="shared" si="2"/>
        <v>-0.825</v>
      </c>
      <c r="H23" s="286" t="str">
        <f t="shared" si="3"/>
        <v>是</v>
      </c>
      <c r="I23" s="271" t="str">
        <f t="shared" si="4"/>
        <v>项</v>
      </c>
    </row>
    <row r="24" s="268" customFormat="true" ht="18.75" hidden="true" spans="1:9">
      <c r="A24" s="279" t="s">
        <v>221</v>
      </c>
      <c r="B24" s="280" t="s">
        <v>207</v>
      </c>
      <c r="C24" s="281">
        <v>0</v>
      </c>
      <c r="D24" s="281">
        <v>0</v>
      </c>
      <c r="E24" s="136">
        <f>SUMIFS([2]Sheet1!$D:$D,[2]Sheet1!$A:$A,A24)</f>
        <v>0</v>
      </c>
      <c r="F24" s="147" t="str">
        <f t="shared" si="1"/>
        <v/>
      </c>
      <c r="G24" s="147" t="str">
        <f t="shared" si="2"/>
        <v/>
      </c>
      <c r="H24" s="286" t="str">
        <f t="shared" si="3"/>
        <v>否</v>
      </c>
      <c r="I24" s="271" t="str">
        <f t="shared" si="4"/>
        <v>项</v>
      </c>
    </row>
    <row r="25" s="268" customFormat="true" ht="18.75" spans="1:9">
      <c r="A25" s="177" t="s">
        <v>222</v>
      </c>
      <c r="B25" s="180" t="s">
        <v>223</v>
      </c>
      <c r="C25" s="278">
        <v>3</v>
      </c>
      <c r="D25" s="278">
        <v>24</v>
      </c>
      <c r="E25" s="136">
        <f>SUMIFS([2]Sheet1!$D:$D,[2]Sheet1!$A:$A,A25)</f>
        <v>10</v>
      </c>
      <c r="F25" s="147">
        <f t="shared" si="1"/>
        <v>2.333</v>
      </c>
      <c r="G25" s="147">
        <f t="shared" si="2"/>
        <v>-0.583</v>
      </c>
      <c r="H25" s="286" t="str">
        <f t="shared" si="3"/>
        <v>是</v>
      </c>
      <c r="I25" s="271" t="str">
        <f t="shared" si="4"/>
        <v>项</v>
      </c>
    </row>
    <row r="26" s="269" customFormat="true" ht="18.75" spans="1:9">
      <c r="A26" s="177" t="s">
        <v>224</v>
      </c>
      <c r="B26" s="180" t="s">
        <v>225</v>
      </c>
      <c r="C26" s="278">
        <f>SUM(C27:C36)</f>
        <v>4094</v>
      </c>
      <c r="D26" s="278">
        <f>SUM(D27:D36)</f>
        <v>5199</v>
      </c>
      <c r="E26" s="278">
        <f>SUM(E27:E36)</f>
        <v>4442</v>
      </c>
      <c r="F26" s="147">
        <f t="shared" si="1"/>
        <v>0.085</v>
      </c>
      <c r="G26" s="147">
        <f t="shared" si="2"/>
        <v>-0.146</v>
      </c>
      <c r="H26" s="286" t="str">
        <f t="shared" si="3"/>
        <v>是</v>
      </c>
      <c r="I26" s="271" t="str">
        <f t="shared" si="4"/>
        <v>款</v>
      </c>
    </row>
    <row r="27" s="268" customFormat="true" ht="18.75" spans="1:9">
      <c r="A27" s="177" t="s">
        <v>226</v>
      </c>
      <c r="B27" s="180" t="s">
        <v>189</v>
      </c>
      <c r="C27" s="278">
        <v>4030</v>
      </c>
      <c r="D27" s="278">
        <f>4979-14</f>
        <v>4965</v>
      </c>
      <c r="E27" s="136">
        <f>SUMIFS([2]Sheet1!$D:$D,[2]Sheet1!$A:$A,A27)</f>
        <v>4385</v>
      </c>
      <c r="F27" s="147">
        <f t="shared" si="1"/>
        <v>0.088</v>
      </c>
      <c r="G27" s="147">
        <f t="shared" si="2"/>
        <v>-0.117</v>
      </c>
      <c r="H27" s="286" t="str">
        <f t="shared" si="3"/>
        <v>是</v>
      </c>
      <c r="I27" s="271" t="str">
        <f t="shared" si="4"/>
        <v>项</v>
      </c>
    </row>
    <row r="28" s="268" customFormat="true" ht="18.75" spans="1:9">
      <c r="A28" s="177" t="s">
        <v>227</v>
      </c>
      <c r="B28" s="180" t="s">
        <v>191</v>
      </c>
      <c r="C28" s="278">
        <v>6</v>
      </c>
      <c r="D28" s="278">
        <v>168</v>
      </c>
      <c r="E28" s="136">
        <f>SUMIFS([2]Sheet1!$D:$D,[2]Sheet1!$A:$A,A28)</f>
        <v>26</v>
      </c>
      <c r="F28" s="147">
        <f t="shared" si="1"/>
        <v>3.333</v>
      </c>
      <c r="G28" s="147">
        <f t="shared" si="2"/>
        <v>-0.845</v>
      </c>
      <c r="H28" s="286" t="str">
        <f t="shared" si="3"/>
        <v>是</v>
      </c>
      <c r="I28" s="271" t="str">
        <f t="shared" si="4"/>
        <v>项</v>
      </c>
    </row>
    <row r="29" s="268" customFormat="true" ht="18.75" hidden="true" spans="1:9">
      <c r="A29" s="279" t="s">
        <v>228</v>
      </c>
      <c r="B29" s="280" t="s">
        <v>193</v>
      </c>
      <c r="C29" s="281">
        <v>0</v>
      </c>
      <c r="D29" s="281">
        <v>0</v>
      </c>
      <c r="E29" s="136">
        <f>SUMIFS([2]Sheet1!$D:$D,[2]Sheet1!$A:$A,A29)</f>
        <v>0</v>
      </c>
      <c r="F29" s="147" t="str">
        <f t="shared" si="1"/>
        <v/>
      </c>
      <c r="G29" s="147" t="str">
        <f t="shared" si="2"/>
        <v/>
      </c>
      <c r="H29" s="286" t="str">
        <f t="shared" si="3"/>
        <v>否</v>
      </c>
      <c r="I29" s="271" t="str">
        <f t="shared" si="4"/>
        <v>项</v>
      </c>
    </row>
    <row r="30" s="268" customFormat="true" ht="18.75" hidden="true" spans="1:9">
      <c r="A30" s="279" t="s">
        <v>229</v>
      </c>
      <c r="B30" s="280" t="s">
        <v>230</v>
      </c>
      <c r="C30" s="281">
        <v>0</v>
      </c>
      <c r="D30" s="281">
        <v>0</v>
      </c>
      <c r="E30" s="136">
        <f>SUMIFS([2]Sheet1!$D:$D,[2]Sheet1!$A:$A,A30)</f>
        <v>0</v>
      </c>
      <c r="F30" s="147" t="str">
        <f t="shared" si="1"/>
        <v/>
      </c>
      <c r="G30" s="147" t="str">
        <f t="shared" si="2"/>
        <v/>
      </c>
      <c r="H30" s="286" t="str">
        <f t="shared" si="3"/>
        <v>否</v>
      </c>
      <c r="I30" s="271" t="str">
        <f t="shared" si="4"/>
        <v>项</v>
      </c>
    </row>
    <row r="31" s="268" customFormat="true" ht="18.75" spans="1:9">
      <c r="A31" s="177" t="s">
        <v>231</v>
      </c>
      <c r="B31" s="180" t="s">
        <v>232</v>
      </c>
      <c r="C31" s="278">
        <v>27</v>
      </c>
      <c r="D31" s="278">
        <v>60</v>
      </c>
      <c r="E31" s="136">
        <f>SUMIFS([2]Sheet1!$D:$D,[2]Sheet1!$A:$A,A31)</f>
        <v>23</v>
      </c>
      <c r="F31" s="147">
        <f t="shared" si="1"/>
        <v>-0.148</v>
      </c>
      <c r="G31" s="147">
        <f t="shared" si="2"/>
        <v>-0.617</v>
      </c>
      <c r="H31" s="286" t="str">
        <f t="shared" si="3"/>
        <v>是</v>
      </c>
      <c r="I31" s="271" t="str">
        <f t="shared" si="4"/>
        <v>项</v>
      </c>
    </row>
    <row r="32" s="268" customFormat="true" ht="18.75" hidden="true" spans="1:9">
      <c r="A32" s="279" t="s">
        <v>233</v>
      </c>
      <c r="B32" s="280" t="s">
        <v>234</v>
      </c>
      <c r="C32" s="281">
        <v>0</v>
      </c>
      <c r="D32" s="281">
        <v>0</v>
      </c>
      <c r="E32" s="136">
        <f>SUMIFS([2]Sheet1!$D:$D,[2]Sheet1!$A:$A,A32)</f>
        <v>0</v>
      </c>
      <c r="F32" s="147" t="str">
        <f t="shared" si="1"/>
        <v/>
      </c>
      <c r="G32" s="147" t="str">
        <f t="shared" si="2"/>
        <v/>
      </c>
      <c r="H32" s="286" t="str">
        <f t="shared" si="3"/>
        <v>否</v>
      </c>
      <c r="I32" s="271" t="str">
        <f t="shared" si="4"/>
        <v>项</v>
      </c>
    </row>
    <row r="33" s="268" customFormat="true" ht="18.75" spans="1:9">
      <c r="A33" s="177" t="s">
        <v>235</v>
      </c>
      <c r="B33" s="180" t="s">
        <v>236</v>
      </c>
      <c r="C33" s="278">
        <v>20</v>
      </c>
      <c r="D33" s="278">
        <v>6</v>
      </c>
      <c r="E33" s="136">
        <f>SUMIFS([2]Sheet1!$D:$D,[2]Sheet1!$A:$A,A33)</f>
        <v>6</v>
      </c>
      <c r="F33" s="147">
        <f t="shared" si="1"/>
        <v>-0.7</v>
      </c>
      <c r="G33" s="147">
        <f t="shared" si="2"/>
        <v>0</v>
      </c>
      <c r="H33" s="286" t="str">
        <f t="shared" si="3"/>
        <v>是</v>
      </c>
      <c r="I33" s="271" t="str">
        <f t="shared" si="4"/>
        <v>项</v>
      </c>
    </row>
    <row r="34" s="268" customFormat="true" ht="18.75" hidden="true" spans="1:9">
      <c r="A34" s="279" t="s">
        <v>237</v>
      </c>
      <c r="B34" s="280" t="s">
        <v>238</v>
      </c>
      <c r="C34" s="281">
        <v>0</v>
      </c>
      <c r="D34" s="281">
        <v>0</v>
      </c>
      <c r="E34" s="136">
        <f>SUMIFS([2]Sheet1!$D:$D,[2]Sheet1!$A:$A,A34)</f>
        <v>0</v>
      </c>
      <c r="F34" s="147" t="str">
        <f t="shared" si="1"/>
        <v/>
      </c>
      <c r="G34" s="147" t="str">
        <f t="shared" si="2"/>
        <v/>
      </c>
      <c r="H34" s="286" t="str">
        <f t="shared" si="3"/>
        <v>否</v>
      </c>
      <c r="I34" s="271" t="str">
        <f t="shared" si="4"/>
        <v>项</v>
      </c>
    </row>
    <row r="35" s="268" customFormat="true" ht="18.75" hidden="true" spans="1:9">
      <c r="A35" s="279" t="s">
        <v>239</v>
      </c>
      <c r="B35" s="280" t="s">
        <v>207</v>
      </c>
      <c r="C35" s="281">
        <v>0</v>
      </c>
      <c r="D35" s="281">
        <v>0</v>
      </c>
      <c r="E35" s="136">
        <f>SUMIFS([2]Sheet1!$D:$D,[2]Sheet1!$A:$A,A35)</f>
        <v>0</v>
      </c>
      <c r="F35" s="147" t="str">
        <f t="shared" si="1"/>
        <v/>
      </c>
      <c r="G35" s="147" t="str">
        <f t="shared" si="2"/>
        <v/>
      </c>
      <c r="H35" s="286" t="str">
        <f t="shared" si="3"/>
        <v>否</v>
      </c>
      <c r="I35" s="271" t="str">
        <f t="shared" si="4"/>
        <v>项</v>
      </c>
    </row>
    <row r="36" s="268" customFormat="true" ht="37.5" spans="1:9">
      <c r="A36" s="282" t="s">
        <v>240</v>
      </c>
      <c r="B36" s="180" t="s">
        <v>241</v>
      </c>
      <c r="C36" s="278">
        <v>11</v>
      </c>
      <c r="D36" s="278">
        <v>0</v>
      </c>
      <c r="E36" s="136">
        <f>SUMIFS([2]Sheet1!$D:$D,[2]Sheet1!$A:$A,A36)</f>
        <v>2</v>
      </c>
      <c r="F36" s="147">
        <f t="shared" si="1"/>
        <v>-0.818</v>
      </c>
      <c r="G36" s="147" t="str">
        <f t="shared" si="2"/>
        <v/>
      </c>
      <c r="H36" s="286" t="str">
        <f t="shared" si="3"/>
        <v>是</v>
      </c>
      <c r="I36" s="271" t="str">
        <f t="shared" si="4"/>
        <v>项</v>
      </c>
    </row>
    <row r="37" s="269" customFormat="true" ht="18.75" spans="1:9">
      <c r="A37" s="177" t="s">
        <v>242</v>
      </c>
      <c r="B37" s="180" t="s">
        <v>243</v>
      </c>
      <c r="C37" s="278">
        <f>SUM(C38:C47)</f>
        <v>350</v>
      </c>
      <c r="D37" s="278">
        <f>SUM(D38:D47)</f>
        <v>365</v>
      </c>
      <c r="E37" s="278">
        <f>SUM(E38:E47)</f>
        <v>396</v>
      </c>
      <c r="F37" s="147">
        <f t="shared" si="1"/>
        <v>0.131</v>
      </c>
      <c r="G37" s="147">
        <f t="shared" si="2"/>
        <v>0.085</v>
      </c>
      <c r="H37" s="286" t="str">
        <f t="shared" si="3"/>
        <v>是</v>
      </c>
      <c r="I37" s="271" t="str">
        <f t="shared" si="4"/>
        <v>款</v>
      </c>
    </row>
    <row r="38" s="268" customFormat="true" ht="18.75" spans="1:9">
      <c r="A38" s="177" t="s">
        <v>244</v>
      </c>
      <c r="B38" s="180" t="s">
        <v>189</v>
      </c>
      <c r="C38" s="278">
        <v>244</v>
      </c>
      <c r="D38" s="278">
        <v>238</v>
      </c>
      <c r="E38" s="136">
        <f>SUMIFS([2]Sheet1!$D:$D,[2]Sheet1!$A:$A,A38)</f>
        <v>271</v>
      </c>
      <c r="F38" s="147">
        <f t="shared" si="1"/>
        <v>0.111</v>
      </c>
      <c r="G38" s="147">
        <f t="shared" si="2"/>
        <v>0.139</v>
      </c>
      <c r="H38" s="286" t="str">
        <f t="shared" si="3"/>
        <v>是</v>
      </c>
      <c r="I38" s="271" t="str">
        <f t="shared" si="4"/>
        <v>项</v>
      </c>
    </row>
    <row r="39" s="268" customFormat="true" ht="18.75" hidden="true" spans="1:9">
      <c r="A39" s="279" t="s">
        <v>245</v>
      </c>
      <c r="B39" s="280" t="s">
        <v>191</v>
      </c>
      <c r="C39" s="281">
        <v>0</v>
      </c>
      <c r="D39" s="281">
        <v>0</v>
      </c>
      <c r="E39" s="136">
        <f>SUMIFS([2]Sheet1!$D:$D,[2]Sheet1!$A:$A,A39)</f>
        <v>0</v>
      </c>
      <c r="F39" s="147" t="str">
        <f t="shared" si="1"/>
        <v/>
      </c>
      <c r="G39" s="147" t="str">
        <f t="shared" si="2"/>
        <v/>
      </c>
      <c r="H39" s="286" t="str">
        <f t="shared" si="3"/>
        <v>否</v>
      </c>
      <c r="I39" s="271" t="str">
        <f t="shared" si="4"/>
        <v>项</v>
      </c>
    </row>
    <row r="40" s="268" customFormat="true" ht="18.75" hidden="true" spans="1:9">
      <c r="A40" s="279" t="s">
        <v>246</v>
      </c>
      <c r="B40" s="280" t="s">
        <v>193</v>
      </c>
      <c r="C40" s="281">
        <v>0</v>
      </c>
      <c r="D40" s="281">
        <v>0</v>
      </c>
      <c r="E40" s="136">
        <f>SUMIFS([2]Sheet1!$D:$D,[2]Sheet1!$A:$A,A40)</f>
        <v>0</v>
      </c>
      <c r="F40" s="147" t="str">
        <f t="shared" si="1"/>
        <v/>
      </c>
      <c r="G40" s="147" t="str">
        <f t="shared" si="2"/>
        <v/>
      </c>
      <c r="H40" s="286" t="str">
        <f t="shared" si="3"/>
        <v>否</v>
      </c>
      <c r="I40" s="271" t="str">
        <f t="shared" si="4"/>
        <v>项</v>
      </c>
    </row>
    <row r="41" s="268" customFormat="true" ht="18.75" spans="1:9">
      <c r="A41" s="177" t="s">
        <v>247</v>
      </c>
      <c r="B41" s="180" t="s">
        <v>248</v>
      </c>
      <c r="C41" s="278">
        <v>11</v>
      </c>
      <c r="D41" s="278">
        <v>0</v>
      </c>
      <c r="E41" s="136">
        <f>SUMIFS([2]Sheet1!$D:$D,[2]Sheet1!$A:$A,A41)</f>
        <v>4</v>
      </c>
      <c r="F41" s="147">
        <f t="shared" si="1"/>
        <v>-0.636</v>
      </c>
      <c r="G41" s="147" t="str">
        <f t="shared" si="2"/>
        <v/>
      </c>
      <c r="H41" s="286" t="str">
        <f t="shared" si="3"/>
        <v>是</v>
      </c>
      <c r="I41" s="271" t="str">
        <f t="shared" si="4"/>
        <v>项</v>
      </c>
    </row>
    <row r="42" s="268" customFormat="true" ht="18.75" hidden="true" spans="1:9">
      <c r="A42" s="279" t="s">
        <v>249</v>
      </c>
      <c r="B42" s="280" t="s">
        <v>250</v>
      </c>
      <c r="C42" s="281">
        <v>0</v>
      </c>
      <c r="D42" s="281">
        <v>0</v>
      </c>
      <c r="E42" s="136">
        <f>SUMIFS([2]Sheet1!$D:$D,[2]Sheet1!$A:$A,A42)</f>
        <v>0</v>
      </c>
      <c r="F42" s="147" t="str">
        <f t="shared" si="1"/>
        <v/>
      </c>
      <c r="G42" s="147" t="str">
        <f t="shared" si="2"/>
        <v/>
      </c>
      <c r="H42" s="286" t="str">
        <f t="shared" si="3"/>
        <v>否</v>
      </c>
      <c r="I42" s="271" t="str">
        <f t="shared" si="4"/>
        <v>项</v>
      </c>
    </row>
    <row r="43" s="268" customFormat="true" ht="18.75" hidden="true" spans="1:9">
      <c r="A43" s="279" t="s">
        <v>251</v>
      </c>
      <c r="B43" s="280" t="s">
        <v>252</v>
      </c>
      <c r="C43" s="281">
        <v>0</v>
      </c>
      <c r="D43" s="281">
        <v>0</v>
      </c>
      <c r="E43" s="136">
        <f>SUMIFS([2]Sheet1!$D:$D,[2]Sheet1!$A:$A,A43)</f>
        <v>0</v>
      </c>
      <c r="F43" s="147" t="str">
        <f t="shared" si="1"/>
        <v/>
      </c>
      <c r="G43" s="147" t="str">
        <f t="shared" si="2"/>
        <v/>
      </c>
      <c r="H43" s="286" t="str">
        <f t="shared" si="3"/>
        <v>否</v>
      </c>
      <c r="I43" s="271" t="str">
        <f t="shared" si="4"/>
        <v>项</v>
      </c>
    </row>
    <row r="44" s="268" customFormat="true" ht="18.75" hidden="true" spans="1:9">
      <c r="A44" s="279" t="s">
        <v>253</v>
      </c>
      <c r="B44" s="280" t="s">
        <v>254</v>
      </c>
      <c r="C44" s="281">
        <v>0</v>
      </c>
      <c r="D44" s="281">
        <v>0</v>
      </c>
      <c r="E44" s="136">
        <f>SUMIFS([2]Sheet1!$D:$D,[2]Sheet1!$A:$A,A44)</f>
        <v>0</v>
      </c>
      <c r="F44" s="147" t="str">
        <f t="shared" si="1"/>
        <v/>
      </c>
      <c r="G44" s="147" t="str">
        <f t="shared" si="2"/>
        <v/>
      </c>
      <c r="H44" s="286" t="str">
        <f t="shared" si="3"/>
        <v>否</v>
      </c>
      <c r="I44" s="271" t="str">
        <f t="shared" si="4"/>
        <v>项</v>
      </c>
    </row>
    <row r="45" s="268" customFormat="true" ht="18.75" hidden="true" spans="1:9">
      <c r="A45" s="279" t="s">
        <v>255</v>
      </c>
      <c r="B45" s="280" t="s">
        <v>256</v>
      </c>
      <c r="C45" s="281">
        <v>0</v>
      </c>
      <c r="D45" s="281">
        <v>0</v>
      </c>
      <c r="E45" s="136">
        <f>SUMIFS([2]Sheet1!$D:$D,[2]Sheet1!$A:$A,A45)</f>
        <v>0</v>
      </c>
      <c r="F45" s="147" t="str">
        <f t="shared" si="1"/>
        <v/>
      </c>
      <c r="G45" s="147" t="str">
        <f t="shared" si="2"/>
        <v/>
      </c>
      <c r="H45" s="286" t="str">
        <f t="shared" si="3"/>
        <v>否</v>
      </c>
      <c r="I45" s="271" t="str">
        <f t="shared" si="4"/>
        <v>项</v>
      </c>
    </row>
    <row r="46" s="268" customFormat="true" ht="18.75" spans="1:9">
      <c r="A46" s="177" t="s">
        <v>257</v>
      </c>
      <c r="B46" s="180" t="s">
        <v>207</v>
      </c>
      <c r="C46" s="278">
        <v>95</v>
      </c>
      <c r="D46" s="278">
        <v>127</v>
      </c>
      <c r="E46" s="136">
        <f>SUMIFS([2]Sheet1!$D:$D,[2]Sheet1!$A:$A,A46)</f>
        <v>121</v>
      </c>
      <c r="F46" s="147">
        <f t="shared" si="1"/>
        <v>0.274</v>
      </c>
      <c r="G46" s="147">
        <f t="shared" si="2"/>
        <v>-0.047</v>
      </c>
      <c r="H46" s="286" t="str">
        <f t="shared" si="3"/>
        <v>是</v>
      </c>
      <c r="I46" s="271" t="str">
        <f t="shared" si="4"/>
        <v>项</v>
      </c>
    </row>
    <row r="47" s="268" customFormat="true" ht="18.75" hidden="true" spans="1:9">
      <c r="A47" s="279" t="s">
        <v>258</v>
      </c>
      <c r="B47" s="280" t="s">
        <v>259</v>
      </c>
      <c r="C47" s="281">
        <v>0</v>
      </c>
      <c r="D47" s="281">
        <v>0</v>
      </c>
      <c r="E47" s="136">
        <f>SUMIFS([2]Sheet1!$D:$D,[2]Sheet1!$A:$A,A47)</f>
        <v>0</v>
      </c>
      <c r="F47" s="147" t="str">
        <f t="shared" si="1"/>
        <v/>
      </c>
      <c r="G47" s="147" t="str">
        <f t="shared" si="2"/>
        <v/>
      </c>
      <c r="H47" s="286" t="str">
        <f t="shared" si="3"/>
        <v>否</v>
      </c>
      <c r="I47" s="271" t="str">
        <f t="shared" si="4"/>
        <v>项</v>
      </c>
    </row>
    <row r="48" s="269" customFormat="true" ht="18.75" spans="1:9">
      <c r="A48" s="177" t="s">
        <v>260</v>
      </c>
      <c r="B48" s="180" t="s">
        <v>261</v>
      </c>
      <c r="C48" s="278">
        <f>SUM(C49:C58)</f>
        <v>364</v>
      </c>
      <c r="D48" s="278">
        <f>SUM(D49:D58)</f>
        <v>477</v>
      </c>
      <c r="E48" s="278">
        <f>SUM(E49:E58)</f>
        <v>457</v>
      </c>
      <c r="F48" s="147">
        <f t="shared" si="1"/>
        <v>0.255</v>
      </c>
      <c r="G48" s="147">
        <f t="shared" si="2"/>
        <v>-0.042</v>
      </c>
      <c r="H48" s="286" t="str">
        <f t="shared" si="3"/>
        <v>是</v>
      </c>
      <c r="I48" s="271" t="str">
        <f t="shared" si="4"/>
        <v>款</v>
      </c>
    </row>
    <row r="49" s="268" customFormat="true" ht="18.75" spans="1:9">
      <c r="A49" s="177" t="s">
        <v>262</v>
      </c>
      <c r="B49" s="180" t="s">
        <v>189</v>
      </c>
      <c r="C49" s="278">
        <v>328</v>
      </c>
      <c r="D49" s="278">
        <v>418</v>
      </c>
      <c r="E49" s="136">
        <f>SUMIFS([2]Sheet1!$D:$D,[2]Sheet1!$A:$A,A49)</f>
        <v>388</v>
      </c>
      <c r="F49" s="147">
        <f t="shared" si="1"/>
        <v>0.183</v>
      </c>
      <c r="G49" s="147">
        <f t="shared" si="2"/>
        <v>-0.072</v>
      </c>
      <c r="H49" s="286" t="str">
        <f t="shared" si="3"/>
        <v>是</v>
      </c>
      <c r="I49" s="271" t="str">
        <f t="shared" si="4"/>
        <v>项</v>
      </c>
    </row>
    <row r="50" s="268" customFormat="true" ht="18.75" hidden="true" spans="1:9">
      <c r="A50" s="279" t="s">
        <v>263</v>
      </c>
      <c r="B50" s="280" t="s">
        <v>191</v>
      </c>
      <c r="C50" s="281">
        <v>0</v>
      </c>
      <c r="D50" s="281">
        <v>0</v>
      </c>
      <c r="E50" s="136">
        <f>SUMIFS([2]Sheet1!$D:$D,[2]Sheet1!$A:$A,A50)</f>
        <v>0</v>
      </c>
      <c r="F50" s="147" t="str">
        <f t="shared" si="1"/>
        <v/>
      </c>
      <c r="G50" s="147" t="str">
        <f t="shared" si="2"/>
        <v/>
      </c>
      <c r="H50" s="286" t="str">
        <f t="shared" si="3"/>
        <v>否</v>
      </c>
      <c r="I50" s="271" t="str">
        <f t="shared" si="4"/>
        <v>项</v>
      </c>
    </row>
    <row r="51" s="268" customFormat="true" ht="18.75" hidden="true" spans="1:9">
      <c r="A51" s="279" t="s">
        <v>264</v>
      </c>
      <c r="B51" s="280" t="s">
        <v>193</v>
      </c>
      <c r="C51" s="281">
        <v>0</v>
      </c>
      <c r="D51" s="281">
        <v>0</v>
      </c>
      <c r="E51" s="136">
        <f>SUMIFS([2]Sheet1!$D:$D,[2]Sheet1!$A:$A,A51)</f>
        <v>0</v>
      </c>
      <c r="F51" s="147" t="str">
        <f t="shared" si="1"/>
        <v/>
      </c>
      <c r="G51" s="147" t="str">
        <f t="shared" si="2"/>
        <v/>
      </c>
      <c r="H51" s="286" t="str">
        <f t="shared" si="3"/>
        <v>否</v>
      </c>
      <c r="I51" s="271" t="str">
        <f t="shared" si="4"/>
        <v>项</v>
      </c>
    </row>
    <row r="52" s="268" customFormat="true" ht="18.75" hidden="true" spans="1:9">
      <c r="A52" s="279" t="s">
        <v>265</v>
      </c>
      <c r="B52" s="280" t="s">
        <v>266</v>
      </c>
      <c r="C52" s="281">
        <v>0</v>
      </c>
      <c r="D52" s="281">
        <v>0</v>
      </c>
      <c r="E52" s="136">
        <f>SUMIFS([2]Sheet1!$D:$D,[2]Sheet1!$A:$A,A52)</f>
        <v>0</v>
      </c>
      <c r="F52" s="147" t="str">
        <f t="shared" si="1"/>
        <v/>
      </c>
      <c r="G52" s="147" t="str">
        <f t="shared" si="2"/>
        <v/>
      </c>
      <c r="H52" s="286" t="str">
        <f t="shared" si="3"/>
        <v>否</v>
      </c>
      <c r="I52" s="271" t="str">
        <f t="shared" si="4"/>
        <v>项</v>
      </c>
    </row>
    <row r="53" s="268" customFormat="true" ht="18.75" spans="1:9">
      <c r="A53" s="177" t="s">
        <v>267</v>
      </c>
      <c r="B53" s="180" t="s">
        <v>268</v>
      </c>
      <c r="C53" s="278">
        <v>0</v>
      </c>
      <c r="D53" s="278">
        <v>27</v>
      </c>
      <c r="E53" s="136">
        <f>SUMIFS([2]Sheet1!$D:$D,[2]Sheet1!$A:$A,A53)</f>
        <v>19</v>
      </c>
      <c r="F53" s="147" t="str">
        <f t="shared" si="1"/>
        <v/>
      </c>
      <c r="G53" s="147">
        <f t="shared" si="2"/>
        <v>-0.296</v>
      </c>
      <c r="H53" s="286" t="str">
        <f t="shared" si="3"/>
        <v>是</v>
      </c>
      <c r="I53" s="271" t="str">
        <f t="shared" si="4"/>
        <v>项</v>
      </c>
    </row>
    <row r="54" s="268" customFormat="true" ht="18.75" hidden="true" spans="1:9">
      <c r="A54" s="279" t="s">
        <v>269</v>
      </c>
      <c r="B54" s="280" t="s">
        <v>270</v>
      </c>
      <c r="C54" s="281">
        <v>0</v>
      </c>
      <c r="D54" s="281">
        <v>0</v>
      </c>
      <c r="E54" s="136">
        <f>SUMIFS([2]Sheet1!$D:$D,[2]Sheet1!$A:$A,A54)</f>
        <v>0</v>
      </c>
      <c r="F54" s="147" t="str">
        <f t="shared" si="1"/>
        <v/>
      </c>
      <c r="G54" s="147" t="str">
        <f t="shared" si="2"/>
        <v/>
      </c>
      <c r="H54" s="286" t="str">
        <f t="shared" si="3"/>
        <v>否</v>
      </c>
      <c r="I54" s="271" t="str">
        <f t="shared" si="4"/>
        <v>项</v>
      </c>
    </row>
    <row r="55" s="268" customFormat="true" ht="18.75" spans="1:9">
      <c r="A55" s="177" t="s">
        <v>271</v>
      </c>
      <c r="B55" s="180" t="s">
        <v>272</v>
      </c>
      <c r="C55" s="278">
        <v>11</v>
      </c>
      <c r="D55" s="278">
        <v>5</v>
      </c>
      <c r="E55" s="136">
        <f>SUMIFS([2]Sheet1!$D:$D,[2]Sheet1!$A:$A,A55)</f>
        <v>0</v>
      </c>
      <c r="F55" s="147">
        <f t="shared" si="1"/>
        <v>-1</v>
      </c>
      <c r="G55" s="147">
        <f t="shared" si="2"/>
        <v>-1</v>
      </c>
      <c r="H55" s="286" t="str">
        <f t="shared" si="3"/>
        <v>是</v>
      </c>
      <c r="I55" s="271" t="str">
        <f t="shared" si="4"/>
        <v>项</v>
      </c>
    </row>
    <row r="56" s="268" customFormat="true" ht="18.75" spans="1:9">
      <c r="A56" s="177" t="s">
        <v>273</v>
      </c>
      <c r="B56" s="180" t="s">
        <v>274</v>
      </c>
      <c r="C56" s="278">
        <v>25</v>
      </c>
      <c r="D56" s="278">
        <v>27</v>
      </c>
      <c r="E56" s="136">
        <f>SUMIFS([2]Sheet1!$D:$D,[2]Sheet1!$A:$A,A56)</f>
        <v>50</v>
      </c>
      <c r="F56" s="147">
        <f t="shared" si="1"/>
        <v>1</v>
      </c>
      <c r="G56" s="147">
        <f t="shared" si="2"/>
        <v>0.852</v>
      </c>
      <c r="H56" s="286" t="str">
        <f t="shared" si="3"/>
        <v>是</v>
      </c>
      <c r="I56" s="271" t="str">
        <f t="shared" si="4"/>
        <v>项</v>
      </c>
    </row>
    <row r="57" s="268" customFormat="true" ht="18.75" hidden="true" spans="1:9">
      <c r="A57" s="279" t="s">
        <v>275</v>
      </c>
      <c r="B57" s="280" t="s">
        <v>207</v>
      </c>
      <c r="C57" s="281">
        <v>0</v>
      </c>
      <c r="D57" s="281">
        <v>0</v>
      </c>
      <c r="E57" s="136">
        <f>SUMIFS([2]Sheet1!$D:$D,[2]Sheet1!$A:$A,A57)</f>
        <v>0</v>
      </c>
      <c r="F57" s="147" t="str">
        <f t="shared" si="1"/>
        <v/>
      </c>
      <c r="G57" s="147" t="str">
        <f t="shared" si="2"/>
        <v/>
      </c>
      <c r="H57" s="286" t="str">
        <f t="shared" si="3"/>
        <v>否</v>
      </c>
      <c r="I57" s="271" t="str">
        <f t="shared" si="4"/>
        <v>项</v>
      </c>
    </row>
    <row r="58" s="268" customFormat="true" ht="18.75" hidden="true" spans="1:9">
      <c r="A58" s="279" t="s">
        <v>276</v>
      </c>
      <c r="B58" s="280" t="s">
        <v>277</v>
      </c>
      <c r="C58" s="281">
        <v>0</v>
      </c>
      <c r="D58" s="281">
        <v>0</v>
      </c>
      <c r="E58" s="136">
        <f>SUMIFS([2]Sheet1!$D:$D,[2]Sheet1!$A:$A,A58)</f>
        <v>0</v>
      </c>
      <c r="F58" s="147" t="str">
        <f t="shared" si="1"/>
        <v/>
      </c>
      <c r="G58" s="147" t="str">
        <f t="shared" si="2"/>
        <v/>
      </c>
      <c r="H58" s="286" t="str">
        <f t="shared" si="3"/>
        <v>否</v>
      </c>
      <c r="I58" s="271" t="str">
        <f t="shared" si="4"/>
        <v>项</v>
      </c>
    </row>
    <row r="59" s="269" customFormat="true" ht="18.75" spans="1:9">
      <c r="A59" s="177" t="s">
        <v>278</v>
      </c>
      <c r="B59" s="180" t="s">
        <v>279</v>
      </c>
      <c r="C59" s="278">
        <f>SUM(C60:C69)</f>
        <v>826</v>
      </c>
      <c r="D59" s="278">
        <f>SUM(D60:D69)</f>
        <v>987</v>
      </c>
      <c r="E59" s="278">
        <f>SUM(E60:E69)</f>
        <v>1029</v>
      </c>
      <c r="F59" s="147">
        <f t="shared" si="1"/>
        <v>0.246</v>
      </c>
      <c r="G59" s="147">
        <f t="shared" si="2"/>
        <v>0.043</v>
      </c>
      <c r="H59" s="286" t="str">
        <f t="shared" si="3"/>
        <v>是</v>
      </c>
      <c r="I59" s="271" t="str">
        <f t="shared" si="4"/>
        <v>款</v>
      </c>
    </row>
    <row r="60" s="268" customFormat="true" ht="18.75" spans="1:9">
      <c r="A60" s="177" t="s">
        <v>280</v>
      </c>
      <c r="B60" s="180" t="s">
        <v>189</v>
      </c>
      <c r="C60" s="278">
        <v>779</v>
      </c>
      <c r="D60" s="278">
        <v>906</v>
      </c>
      <c r="E60" s="136">
        <f>SUMIFS([2]Sheet1!$D:$D,[2]Sheet1!$A:$A,A60)</f>
        <v>847</v>
      </c>
      <c r="F60" s="147">
        <f t="shared" si="1"/>
        <v>0.087</v>
      </c>
      <c r="G60" s="147">
        <f t="shared" si="2"/>
        <v>-0.065</v>
      </c>
      <c r="H60" s="286" t="str">
        <f t="shared" si="3"/>
        <v>是</v>
      </c>
      <c r="I60" s="271" t="str">
        <f t="shared" si="4"/>
        <v>项</v>
      </c>
    </row>
    <row r="61" s="268" customFormat="true" ht="18.75" hidden="true" spans="1:9">
      <c r="A61" s="279" t="s">
        <v>281</v>
      </c>
      <c r="B61" s="280" t="s">
        <v>191</v>
      </c>
      <c r="C61" s="281">
        <v>0</v>
      </c>
      <c r="D61" s="281">
        <v>0</v>
      </c>
      <c r="E61" s="136">
        <f>SUMIFS([2]Sheet1!$D:$D,[2]Sheet1!$A:$A,A61)</f>
        <v>0</v>
      </c>
      <c r="F61" s="147" t="str">
        <f t="shared" si="1"/>
        <v/>
      </c>
      <c r="G61" s="147" t="str">
        <f t="shared" si="2"/>
        <v/>
      </c>
      <c r="H61" s="286" t="str">
        <f t="shared" si="3"/>
        <v>否</v>
      </c>
      <c r="I61" s="271" t="str">
        <f t="shared" si="4"/>
        <v>项</v>
      </c>
    </row>
    <row r="62" s="268" customFormat="true" ht="18.75" hidden="true" spans="1:9">
      <c r="A62" s="279" t="s">
        <v>282</v>
      </c>
      <c r="B62" s="280" t="s">
        <v>193</v>
      </c>
      <c r="C62" s="281">
        <v>0</v>
      </c>
      <c r="D62" s="281">
        <v>0</v>
      </c>
      <c r="E62" s="136">
        <f>SUMIFS([2]Sheet1!$D:$D,[2]Sheet1!$A:$A,A62)</f>
        <v>0</v>
      </c>
      <c r="F62" s="147" t="str">
        <f t="shared" si="1"/>
        <v/>
      </c>
      <c r="G62" s="147" t="str">
        <f t="shared" si="2"/>
        <v/>
      </c>
      <c r="H62" s="286" t="str">
        <f t="shared" si="3"/>
        <v>否</v>
      </c>
      <c r="I62" s="271" t="str">
        <f t="shared" si="4"/>
        <v>项</v>
      </c>
    </row>
    <row r="63" s="268" customFormat="true" ht="18.75" hidden="true" spans="1:9">
      <c r="A63" s="279" t="s">
        <v>283</v>
      </c>
      <c r="B63" s="280" t="s">
        <v>284</v>
      </c>
      <c r="C63" s="281">
        <v>0</v>
      </c>
      <c r="D63" s="281">
        <v>0</v>
      </c>
      <c r="E63" s="136">
        <f>SUMIFS([2]Sheet1!$D:$D,[2]Sheet1!$A:$A,A63)</f>
        <v>0</v>
      </c>
      <c r="F63" s="147" t="str">
        <f t="shared" si="1"/>
        <v/>
      </c>
      <c r="G63" s="147" t="str">
        <f t="shared" si="2"/>
        <v/>
      </c>
      <c r="H63" s="286" t="str">
        <f t="shared" si="3"/>
        <v>否</v>
      </c>
      <c r="I63" s="271" t="str">
        <f t="shared" si="4"/>
        <v>项</v>
      </c>
    </row>
    <row r="64" s="268" customFormat="true" ht="18.75" hidden="true" spans="1:9">
      <c r="A64" s="279" t="s">
        <v>285</v>
      </c>
      <c r="B64" s="280" t="s">
        <v>286</v>
      </c>
      <c r="C64" s="281">
        <v>0</v>
      </c>
      <c r="D64" s="281">
        <v>0</v>
      </c>
      <c r="E64" s="136">
        <f>SUMIFS([2]Sheet1!$D:$D,[2]Sheet1!$A:$A,A64)</f>
        <v>0</v>
      </c>
      <c r="F64" s="147" t="str">
        <f t="shared" si="1"/>
        <v/>
      </c>
      <c r="G64" s="147" t="str">
        <f t="shared" si="2"/>
        <v/>
      </c>
      <c r="H64" s="286" t="str">
        <f t="shared" si="3"/>
        <v>否</v>
      </c>
      <c r="I64" s="271" t="str">
        <f t="shared" si="4"/>
        <v>项</v>
      </c>
    </row>
    <row r="65" s="268" customFormat="true" ht="18.75" hidden="true" spans="1:9">
      <c r="A65" s="279" t="s">
        <v>287</v>
      </c>
      <c r="B65" s="280" t="s">
        <v>288</v>
      </c>
      <c r="C65" s="281">
        <v>0</v>
      </c>
      <c r="D65" s="281">
        <v>0</v>
      </c>
      <c r="E65" s="136">
        <f>SUMIFS([2]Sheet1!$D:$D,[2]Sheet1!$A:$A,A65)</f>
        <v>0</v>
      </c>
      <c r="F65" s="147" t="str">
        <f t="shared" si="1"/>
        <v/>
      </c>
      <c r="G65" s="147" t="str">
        <f t="shared" si="2"/>
        <v/>
      </c>
      <c r="H65" s="286" t="str">
        <f t="shared" si="3"/>
        <v>否</v>
      </c>
      <c r="I65" s="271" t="str">
        <f t="shared" si="4"/>
        <v>项</v>
      </c>
    </row>
    <row r="66" s="268" customFormat="true" ht="18.75" spans="1:9">
      <c r="A66" s="177" t="s">
        <v>289</v>
      </c>
      <c r="B66" s="180" t="s">
        <v>290</v>
      </c>
      <c r="C66" s="278">
        <v>19</v>
      </c>
      <c r="D66" s="278">
        <v>36</v>
      </c>
      <c r="E66" s="136">
        <f>SUMIFS([2]Sheet1!$D:$D,[2]Sheet1!$A:$A,A66)</f>
        <v>5</v>
      </c>
      <c r="F66" s="147">
        <f t="shared" si="1"/>
        <v>-0.737</v>
      </c>
      <c r="G66" s="147">
        <f t="shared" si="2"/>
        <v>-0.861</v>
      </c>
      <c r="H66" s="286" t="str">
        <f t="shared" si="3"/>
        <v>是</v>
      </c>
      <c r="I66" s="271" t="str">
        <f t="shared" si="4"/>
        <v>项</v>
      </c>
    </row>
    <row r="67" s="268" customFormat="true" ht="18.75" spans="1:9">
      <c r="A67" s="177" t="s">
        <v>291</v>
      </c>
      <c r="B67" s="180" t="s">
        <v>292</v>
      </c>
      <c r="C67" s="278">
        <v>20</v>
      </c>
      <c r="D67" s="278">
        <v>45</v>
      </c>
      <c r="E67" s="136">
        <f>SUMIFS([2]Sheet1!$D:$D,[2]Sheet1!$A:$A,A67)</f>
        <v>10</v>
      </c>
      <c r="F67" s="147">
        <f t="shared" si="1"/>
        <v>-0.5</v>
      </c>
      <c r="G67" s="147">
        <f t="shared" si="2"/>
        <v>-0.778</v>
      </c>
      <c r="H67" s="286" t="str">
        <f t="shared" si="3"/>
        <v>是</v>
      </c>
      <c r="I67" s="271" t="str">
        <f t="shared" si="4"/>
        <v>项</v>
      </c>
    </row>
    <row r="68" s="268" customFormat="true" ht="18.75" hidden="true" spans="1:9">
      <c r="A68" s="279" t="s">
        <v>293</v>
      </c>
      <c r="B68" s="280" t="s">
        <v>207</v>
      </c>
      <c r="C68" s="281">
        <v>0</v>
      </c>
      <c r="D68" s="281">
        <v>0</v>
      </c>
      <c r="E68" s="136">
        <f>SUMIFS([2]Sheet1!$D:$D,[2]Sheet1!$A:$A,A68)</f>
        <v>0</v>
      </c>
      <c r="F68" s="147" t="str">
        <f t="shared" si="1"/>
        <v/>
      </c>
      <c r="G68" s="147" t="str">
        <f t="shared" si="2"/>
        <v/>
      </c>
      <c r="H68" s="286" t="str">
        <f t="shared" si="3"/>
        <v>否</v>
      </c>
      <c r="I68" s="271" t="str">
        <f t="shared" si="4"/>
        <v>项</v>
      </c>
    </row>
    <row r="69" s="268" customFormat="true" ht="18.75" spans="1:9">
      <c r="A69" s="177" t="s">
        <v>294</v>
      </c>
      <c r="B69" s="180" t="s">
        <v>295</v>
      </c>
      <c r="C69" s="278">
        <v>8</v>
      </c>
      <c r="D69" s="278">
        <v>0</v>
      </c>
      <c r="E69" s="136">
        <f>SUMIFS([2]Sheet1!$D:$D,[2]Sheet1!$A:$A,A69)</f>
        <v>167</v>
      </c>
      <c r="F69" s="147">
        <f t="shared" ref="F69:F132" si="5">IF(C69&gt;0,E69/C69-1,IF(C69&lt;0,-(E69/C69-1),""))</f>
        <v>19.875</v>
      </c>
      <c r="G69" s="147" t="str">
        <f t="shared" ref="G69:G132" si="6">IFERROR(E69/D69-1,"")</f>
        <v/>
      </c>
      <c r="H69" s="286" t="str">
        <f t="shared" ref="H69:H132" si="7">IF(LEN(A69)=3,"是",IF(B69&lt;&gt;"",IF(SUM(C69:E69)&lt;&gt;0,"是","否"),"是"))</f>
        <v>是</v>
      </c>
      <c r="I69" s="271" t="str">
        <f t="shared" ref="I69:I132" si="8">IF(LEN(A69)=3,"类",IF(LEN(A69)=5,"款","项"))</f>
        <v>项</v>
      </c>
    </row>
    <row r="70" s="269" customFormat="true" ht="18.75" spans="1:9">
      <c r="A70" s="177" t="s">
        <v>296</v>
      </c>
      <c r="B70" s="180" t="s">
        <v>297</v>
      </c>
      <c r="C70" s="278">
        <f>SUM(C71:C82)</f>
        <v>150</v>
      </c>
      <c r="D70" s="278">
        <f>SUM(D71:D82)</f>
        <v>210</v>
      </c>
      <c r="E70" s="278">
        <f>SUM(E71:E82)</f>
        <v>0</v>
      </c>
      <c r="F70" s="147">
        <f t="shared" si="5"/>
        <v>-1</v>
      </c>
      <c r="G70" s="147">
        <f t="shared" si="6"/>
        <v>-1</v>
      </c>
      <c r="H70" s="286" t="str">
        <f t="shared" si="7"/>
        <v>是</v>
      </c>
      <c r="I70" s="271" t="str">
        <f t="shared" si="8"/>
        <v>款</v>
      </c>
    </row>
    <row r="71" s="268" customFormat="true" ht="18.75" hidden="true" spans="1:9">
      <c r="A71" s="279" t="s">
        <v>298</v>
      </c>
      <c r="B71" s="280" t="s">
        <v>189</v>
      </c>
      <c r="C71" s="281">
        <v>0</v>
      </c>
      <c r="D71" s="281">
        <v>0</v>
      </c>
      <c r="E71" s="136">
        <f>SUMIFS([2]Sheet1!$D:$D,[2]Sheet1!$A:$A,A71)</f>
        <v>0</v>
      </c>
      <c r="F71" s="147" t="str">
        <f t="shared" si="5"/>
        <v/>
      </c>
      <c r="G71" s="147" t="str">
        <f t="shared" si="6"/>
        <v/>
      </c>
      <c r="H71" s="286" t="str">
        <f t="shared" si="7"/>
        <v>否</v>
      </c>
      <c r="I71" s="271" t="str">
        <f t="shared" si="8"/>
        <v>项</v>
      </c>
    </row>
    <row r="72" s="268" customFormat="true" ht="18.75" spans="1:9">
      <c r="A72" s="177" t="s">
        <v>299</v>
      </c>
      <c r="B72" s="180" t="s">
        <v>191</v>
      </c>
      <c r="C72" s="278">
        <v>150</v>
      </c>
      <c r="D72" s="278">
        <v>210</v>
      </c>
      <c r="E72" s="136">
        <f>SUMIFS([2]Sheet1!$D:$D,[2]Sheet1!$A:$A,A72)</f>
        <v>0</v>
      </c>
      <c r="F72" s="147">
        <f t="shared" si="5"/>
        <v>-1</v>
      </c>
      <c r="G72" s="147">
        <f t="shared" si="6"/>
        <v>-1</v>
      </c>
      <c r="H72" s="286" t="str">
        <f t="shared" si="7"/>
        <v>是</v>
      </c>
      <c r="I72" s="271" t="str">
        <f t="shared" si="8"/>
        <v>项</v>
      </c>
    </row>
    <row r="73" s="268" customFormat="true" ht="18.75" hidden="true" spans="1:9">
      <c r="A73" s="279" t="s">
        <v>300</v>
      </c>
      <c r="B73" s="280" t="s">
        <v>193</v>
      </c>
      <c r="C73" s="281">
        <v>0</v>
      </c>
      <c r="D73" s="281">
        <v>0</v>
      </c>
      <c r="E73" s="136">
        <f>SUMIFS([2]Sheet1!$D:$D,[2]Sheet1!$A:$A,A73)</f>
        <v>0</v>
      </c>
      <c r="F73" s="147" t="str">
        <f t="shared" si="5"/>
        <v/>
      </c>
      <c r="G73" s="147" t="str">
        <f t="shared" si="6"/>
        <v/>
      </c>
      <c r="H73" s="286" t="str">
        <f t="shared" si="7"/>
        <v>否</v>
      </c>
      <c r="I73" s="271" t="str">
        <f t="shared" si="8"/>
        <v>项</v>
      </c>
    </row>
    <row r="74" s="268" customFormat="true" ht="18.75" hidden="true" spans="1:9">
      <c r="A74" s="279" t="s">
        <v>301</v>
      </c>
      <c r="B74" s="288" t="s">
        <v>302</v>
      </c>
      <c r="C74" s="281">
        <v>0</v>
      </c>
      <c r="D74" s="281">
        <v>0</v>
      </c>
      <c r="E74" s="136">
        <f>SUMIFS([2]Sheet1!$D:$D,[2]Sheet1!$A:$A,A74)</f>
        <v>0</v>
      </c>
      <c r="F74" s="147" t="str">
        <f t="shared" si="5"/>
        <v/>
      </c>
      <c r="G74" s="147" t="str">
        <f t="shared" si="6"/>
        <v/>
      </c>
      <c r="H74" s="286" t="str">
        <f t="shared" si="7"/>
        <v>否</v>
      </c>
      <c r="I74" s="271" t="str">
        <f t="shared" si="8"/>
        <v>项</v>
      </c>
    </row>
    <row r="75" s="268" customFormat="true" ht="18.75" hidden="true" spans="1:9">
      <c r="A75" s="279" t="s">
        <v>303</v>
      </c>
      <c r="B75" s="288" t="s">
        <v>304</v>
      </c>
      <c r="C75" s="281">
        <v>0</v>
      </c>
      <c r="D75" s="281">
        <v>0</v>
      </c>
      <c r="E75" s="136">
        <f>SUMIFS([2]Sheet1!$D:$D,[2]Sheet1!$A:$A,A75)</f>
        <v>0</v>
      </c>
      <c r="F75" s="147" t="str">
        <f t="shared" si="5"/>
        <v/>
      </c>
      <c r="G75" s="147" t="str">
        <f t="shared" si="6"/>
        <v/>
      </c>
      <c r="H75" s="286" t="str">
        <f t="shared" si="7"/>
        <v>否</v>
      </c>
      <c r="I75" s="271" t="str">
        <f t="shared" si="8"/>
        <v>项</v>
      </c>
    </row>
    <row r="76" s="268" customFormat="true" ht="18.75" hidden="true" spans="1:9">
      <c r="A76" s="279" t="s">
        <v>305</v>
      </c>
      <c r="B76" s="288" t="s">
        <v>306</v>
      </c>
      <c r="C76" s="281">
        <v>0</v>
      </c>
      <c r="D76" s="281">
        <v>0</v>
      </c>
      <c r="E76" s="136">
        <f>SUMIFS([2]Sheet1!$D:$D,[2]Sheet1!$A:$A,A76)</f>
        <v>0</v>
      </c>
      <c r="F76" s="147" t="str">
        <f t="shared" si="5"/>
        <v/>
      </c>
      <c r="G76" s="147" t="str">
        <f t="shared" si="6"/>
        <v/>
      </c>
      <c r="H76" s="286" t="str">
        <f t="shared" si="7"/>
        <v>否</v>
      </c>
      <c r="I76" s="271" t="str">
        <f t="shared" si="8"/>
        <v>项</v>
      </c>
    </row>
    <row r="77" s="268" customFormat="true" ht="18.75" hidden="true" spans="1:9">
      <c r="A77" s="279" t="s">
        <v>307</v>
      </c>
      <c r="B77" s="288" t="s">
        <v>308</v>
      </c>
      <c r="C77" s="281">
        <v>0</v>
      </c>
      <c r="D77" s="281">
        <v>0</v>
      </c>
      <c r="E77" s="136">
        <f>SUMIFS([2]Sheet1!$D:$D,[2]Sheet1!$A:$A,A77)</f>
        <v>0</v>
      </c>
      <c r="F77" s="147" t="str">
        <f t="shared" si="5"/>
        <v/>
      </c>
      <c r="G77" s="147" t="str">
        <f t="shared" si="6"/>
        <v/>
      </c>
      <c r="H77" s="286" t="str">
        <f t="shared" si="7"/>
        <v>否</v>
      </c>
      <c r="I77" s="271" t="str">
        <f t="shared" si="8"/>
        <v>项</v>
      </c>
    </row>
    <row r="78" s="268" customFormat="true" ht="18.75" hidden="true" spans="1:9">
      <c r="A78" s="279" t="s">
        <v>309</v>
      </c>
      <c r="B78" s="288" t="s">
        <v>310</v>
      </c>
      <c r="C78" s="281">
        <v>0</v>
      </c>
      <c r="D78" s="281">
        <v>0</v>
      </c>
      <c r="E78" s="136">
        <f>SUMIFS([2]Sheet1!$D:$D,[2]Sheet1!$A:$A,A78)</f>
        <v>0</v>
      </c>
      <c r="F78" s="147" t="str">
        <f t="shared" si="5"/>
        <v/>
      </c>
      <c r="G78" s="147" t="str">
        <f t="shared" si="6"/>
        <v/>
      </c>
      <c r="H78" s="286" t="str">
        <f t="shared" si="7"/>
        <v>否</v>
      </c>
      <c r="I78" s="271" t="str">
        <f t="shared" si="8"/>
        <v>项</v>
      </c>
    </row>
    <row r="79" s="268" customFormat="true" ht="18.75" hidden="true" spans="1:9">
      <c r="A79" s="279" t="s">
        <v>311</v>
      </c>
      <c r="B79" s="280" t="s">
        <v>290</v>
      </c>
      <c r="C79" s="281">
        <v>0</v>
      </c>
      <c r="D79" s="281">
        <v>0</v>
      </c>
      <c r="E79" s="136">
        <f>SUMIFS([2]Sheet1!$D:$D,[2]Sheet1!$A:$A,A79)</f>
        <v>0</v>
      </c>
      <c r="F79" s="147" t="str">
        <f t="shared" si="5"/>
        <v/>
      </c>
      <c r="G79" s="147" t="str">
        <f t="shared" si="6"/>
        <v/>
      </c>
      <c r="H79" s="286" t="str">
        <f t="shared" si="7"/>
        <v>否</v>
      </c>
      <c r="I79" s="271" t="str">
        <f t="shared" si="8"/>
        <v>项</v>
      </c>
    </row>
    <row r="80" s="268" customFormat="true" ht="18.75" hidden="true" spans="1:9">
      <c r="A80" s="289">
        <v>2010710</v>
      </c>
      <c r="B80" s="280" t="s">
        <v>312</v>
      </c>
      <c r="C80" s="281">
        <v>0</v>
      </c>
      <c r="D80" s="281">
        <v>0</v>
      </c>
      <c r="E80" s="136">
        <f>SUMIFS([2]Sheet1!$D:$D,[2]Sheet1!$A:$A,A80)</f>
        <v>0</v>
      </c>
      <c r="F80" s="147" t="str">
        <f t="shared" si="5"/>
        <v/>
      </c>
      <c r="G80" s="147" t="str">
        <f t="shared" si="6"/>
        <v/>
      </c>
      <c r="H80" s="286" t="str">
        <f t="shared" si="7"/>
        <v>否</v>
      </c>
      <c r="I80" s="271" t="str">
        <f t="shared" si="8"/>
        <v>项</v>
      </c>
    </row>
    <row r="81" s="268" customFormat="true" ht="18.75" hidden="true" spans="1:9">
      <c r="A81" s="279" t="s">
        <v>313</v>
      </c>
      <c r="B81" s="280" t="s">
        <v>207</v>
      </c>
      <c r="C81" s="281">
        <v>0</v>
      </c>
      <c r="D81" s="281">
        <v>0</v>
      </c>
      <c r="E81" s="136">
        <f>SUMIFS([2]Sheet1!$D:$D,[2]Sheet1!$A:$A,A81)</f>
        <v>0</v>
      </c>
      <c r="F81" s="147" t="str">
        <f t="shared" si="5"/>
        <v/>
      </c>
      <c r="G81" s="147" t="str">
        <f t="shared" si="6"/>
        <v/>
      </c>
      <c r="H81" s="286" t="str">
        <f t="shared" si="7"/>
        <v>否</v>
      </c>
      <c r="I81" s="271" t="str">
        <f t="shared" si="8"/>
        <v>项</v>
      </c>
    </row>
    <row r="82" s="268" customFormat="true" ht="18.75" hidden="true" spans="1:9">
      <c r="A82" s="279" t="s">
        <v>314</v>
      </c>
      <c r="B82" s="280" t="s">
        <v>315</v>
      </c>
      <c r="C82" s="281">
        <v>0</v>
      </c>
      <c r="D82" s="281">
        <v>0</v>
      </c>
      <c r="E82" s="136">
        <f>SUMIFS([2]Sheet1!$D:$D,[2]Sheet1!$A:$A,A82)</f>
        <v>0</v>
      </c>
      <c r="F82" s="147" t="str">
        <f t="shared" si="5"/>
        <v/>
      </c>
      <c r="G82" s="147" t="str">
        <f t="shared" si="6"/>
        <v/>
      </c>
      <c r="H82" s="286" t="str">
        <f t="shared" si="7"/>
        <v>否</v>
      </c>
      <c r="I82" s="271" t="str">
        <f t="shared" si="8"/>
        <v>项</v>
      </c>
    </row>
    <row r="83" s="269" customFormat="true" ht="18.75" spans="1:9">
      <c r="A83" s="177" t="s">
        <v>316</v>
      </c>
      <c r="B83" s="180" t="s">
        <v>317</v>
      </c>
      <c r="C83" s="278">
        <f>SUM(C84:C91)</f>
        <v>35</v>
      </c>
      <c r="D83" s="278">
        <f>SUM(D84:D91)</f>
        <v>60</v>
      </c>
      <c r="E83" s="278">
        <f>SUM(E84:E91)</f>
        <v>11</v>
      </c>
      <c r="F83" s="147">
        <f t="shared" si="5"/>
        <v>-0.686</v>
      </c>
      <c r="G83" s="147">
        <f t="shared" si="6"/>
        <v>-0.817</v>
      </c>
      <c r="H83" s="286" t="str">
        <f t="shared" si="7"/>
        <v>是</v>
      </c>
      <c r="I83" s="271" t="str">
        <f t="shared" si="8"/>
        <v>款</v>
      </c>
    </row>
    <row r="84" s="268" customFormat="true" ht="18.75" hidden="true" spans="1:9">
      <c r="A84" s="279" t="s">
        <v>318</v>
      </c>
      <c r="B84" s="280" t="s">
        <v>189</v>
      </c>
      <c r="C84" s="281">
        <v>0</v>
      </c>
      <c r="D84" s="281">
        <v>0</v>
      </c>
      <c r="E84" s="136">
        <f>SUMIFS([2]Sheet1!$D:$D,[2]Sheet1!$A:$A,A84)</f>
        <v>0</v>
      </c>
      <c r="F84" s="147" t="str">
        <f t="shared" si="5"/>
        <v/>
      </c>
      <c r="G84" s="147" t="str">
        <f t="shared" si="6"/>
        <v/>
      </c>
      <c r="H84" s="286" t="str">
        <f t="shared" si="7"/>
        <v>否</v>
      </c>
      <c r="I84" s="271" t="str">
        <f t="shared" si="8"/>
        <v>项</v>
      </c>
    </row>
    <row r="85" s="268" customFormat="true" ht="18.75" hidden="true" spans="1:9">
      <c r="A85" s="279" t="s">
        <v>319</v>
      </c>
      <c r="B85" s="280" t="s">
        <v>191</v>
      </c>
      <c r="C85" s="281">
        <v>0</v>
      </c>
      <c r="D85" s="281">
        <v>0</v>
      </c>
      <c r="E85" s="136">
        <f>SUMIFS([2]Sheet1!$D:$D,[2]Sheet1!$A:$A,A85)</f>
        <v>0</v>
      </c>
      <c r="F85" s="147" t="str">
        <f t="shared" si="5"/>
        <v/>
      </c>
      <c r="G85" s="147" t="str">
        <f t="shared" si="6"/>
        <v/>
      </c>
      <c r="H85" s="286" t="str">
        <f t="shared" si="7"/>
        <v>否</v>
      </c>
      <c r="I85" s="271" t="str">
        <f t="shared" si="8"/>
        <v>项</v>
      </c>
    </row>
    <row r="86" s="268" customFormat="true" ht="18.75" hidden="true" spans="1:9">
      <c r="A86" s="279" t="s">
        <v>320</v>
      </c>
      <c r="B86" s="280" t="s">
        <v>193</v>
      </c>
      <c r="C86" s="281">
        <v>0</v>
      </c>
      <c r="D86" s="281">
        <v>0</v>
      </c>
      <c r="E86" s="136">
        <f>SUMIFS([2]Sheet1!$D:$D,[2]Sheet1!$A:$A,A86)</f>
        <v>0</v>
      </c>
      <c r="F86" s="147" t="str">
        <f t="shared" si="5"/>
        <v/>
      </c>
      <c r="G86" s="147" t="str">
        <f t="shared" si="6"/>
        <v/>
      </c>
      <c r="H86" s="286" t="str">
        <f t="shared" si="7"/>
        <v>否</v>
      </c>
      <c r="I86" s="271" t="str">
        <f t="shared" si="8"/>
        <v>项</v>
      </c>
    </row>
    <row r="87" s="268" customFormat="true" ht="18.75" spans="1:9">
      <c r="A87" s="177" t="s">
        <v>321</v>
      </c>
      <c r="B87" s="180" t="s">
        <v>322</v>
      </c>
      <c r="C87" s="278">
        <v>35</v>
      </c>
      <c r="D87" s="278">
        <v>60</v>
      </c>
      <c r="E87" s="136">
        <f>SUMIFS([2]Sheet1!$D:$D,[2]Sheet1!$A:$A,A87)</f>
        <v>11</v>
      </c>
      <c r="F87" s="147">
        <f t="shared" si="5"/>
        <v>-0.686</v>
      </c>
      <c r="G87" s="147">
        <f t="shared" si="6"/>
        <v>-0.817</v>
      </c>
      <c r="H87" s="286" t="str">
        <f t="shared" si="7"/>
        <v>是</v>
      </c>
      <c r="I87" s="271" t="str">
        <f t="shared" si="8"/>
        <v>项</v>
      </c>
    </row>
    <row r="88" s="268" customFormat="true" ht="18.75" hidden="true" spans="1:9">
      <c r="A88" s="279" t="s">
        <v>323</v>
      </c>
      <c r="B88" s="280" t="s">
        <v>324</v>
      </c>
      <c r="C88" s="281">
        <v>0</v>
      </c>
      <c r="D88" s="281">
        <v>0</v>
      </c>
      <c r="E88" s="136">
        <f>SUMIFS([2]Sheet1!$D:$D,[2]Sheet1!$A:$A,A88)</f>
        <v>0</v>
      </c>
      <c r="F88" s="147" t="str">
        <f t="shared" si="5"/>
        <v/>
      </c>
      <c r="G88" s="147" t="str">
        <f t="shared" si="6"/>
        <v/>
      </c>
      <c r="H88" s="286" t="str">
        <f t="shared" si="7"/>
        <v>否</v>
      </c>
      <c r="I88" s="271" t="str">
        <f t="shared" si="8"/>
        <v>项</v>
      </c>
    </row>
    <row r="89" s="268" customFormat="true" ht="18.75" hidden="true" spans="1:9">
      <c r="A89" s="279" t="s">
        <v>325</v>
      </c>
      <c r="B89" s="280" t="s">
        <v>290</v>
      </c>
      <c r="C89" s="281">
        <v>0</v>
      </c>
      <c r="D89" s="281">
        <v>0</v>
      </c>
      <c r="E89" s="136">
        <f>SUMIFS([2]Sheet1!$D:$D,[2]Sheet1!$A:$A,A89)</f>
        <v>0</v>
      </c>
      <c r="F89" s="147" t="str">
        <f t="shared" si="5"/>
        <v/>
      </c>
      <c r="G89" s="147" t="str">
        <f t="shared" si="6"/>
        <v/>
      </c>
      <c r="H89" s="286" t="str">
        <f t="shared" si="7"/>
        <v>否</v>
      </c>
      <c r="I89" s="271" t="str">
        <f t="shared" si="8"/>
        <v>项</v>
      </c>
    </row>
    <row r="90" s="268" customFormat="true" ht="18.75" hidden="true" spans="1:9">
      <c r="A90" s="279" t="s">
        <v>326</v>
      </c>
      <c r="B90" s="280" t="s">
        <v>207</v>
      </c>
      <c r="C90" s="281">
        <v>0</v>
      </c>
      <c r="D90" s="281">
        <v>0</v>
      </c>
      <c r="E90" s="136">
        <f>SUMIFS([2]Sheet1!$D:$D,[2]Sheet1!$A:$A,A90)</f>
        <v>0</v>
      </c>
      <c r="F90" s="147" t="str">
        <f t="shared" si="5"/>
        <v/>
      </c>
      <c r="G90" s="147" t="str">
        <f t="shared" si="6"/>
        <v/>
      </c>
      <c r="H90" s="286" t="str">
        <f t="shared" si="7"/>
        <v>否</v>
      </c>
      <c r="I90" s="271" t="str">
        <f t="shared" si="8"/>
        <v>项</v>
      </c>
    </row>
    <row r="91" s="268" customFormat="true" ht="18.75" hidden="true" spans="1:9">
      <c r="A91" s="279" t="s">
        <v>327</v>
      </c>
      <c r="B91" s="280" t="s">
        <v>328</v>
      </c>
      <c r="C91" s="281">
        <v>0</v>
      </c>
      <c r="D91" s="281">
        <v>0</v>
      </c>
      <c r="E91" s="136">
        <f>SUMIFS([2]Sheet1!$D:$D,[2]Sheet1!$A:$A,A91)</f>
        <v>0</v>
      </c>
      <c r="F91" s="147" t="str">
        <f t="shared" si="5"/>
        <v/>
      </c>
      <c r="G91" s="147" t="str">
        <f t="shared" si="6"/>
        <v/>
      </c>
      <c r="H91" s="286" t="str">
        <f t="shared" si="7"/>
        <v>否</v>
      </c>
      <c r="I91" s="271" t="str">
        <f t="shared" si="8"/>
        <v>项</v>
      </c>
    </row>
    <row r="92" s="269" customFormat="true" ht="18.75" hidden="true" spans="1:9">
      <c r="A92" s="279" t="s">
        <v>329</v>
      </c>
      <c r="B92" s="280" t="s">
        <v>330</v>
      </c>
      <c r="C92" s="281">
        <f>SUM(C93:C104)</f>
        <v>0</v>
      </c>
      <c r="D92" s="281">
        <f>SUM(D93:D104)</f>
        <v>0</v>
      </c>
      <c r="E92" s="281">
        <f>SUM(E93:E104)</f>
        <v>0</v>
      </c>
      <c r="F92" s="147" t="str">
        <f t="shared" si="5"/>
        <v/>
      </c>
      <c r="G92" s="147" t="str">
        <f t="shared" si="6"/>
        <v/>
      </c>
      <c r="H92" s="286" t="str">
        <f t="shared" si="7"/>
        <v>否</v>
      </c>
      <c r="I92" s="271" t="str">
        <f t="shared" si="8"/>
        <v>款</v>
      </c>
    </row>
    <row r="93" s="268" customFormat="true" ht="18.75" hidden="true" spans="1:9">
      <c r="A93" s="279" t="s">
        <v>331</v>
      </c>
      <c r="B93" s="280" t="s">
        <v>189</v>
      </c>
      <c r="C93" s="281">
        <v>0</v>
      </c>
      <c r="D93" s="281">
        <v>0</v>
      </c>
      <c r="E93" s="136">
        <f>SUMIFS([2]Sheet1!$D:$D,[2]Sheet1!$A:$A,A93)</f>
        <v>0</v>
      </c>
      <c r="F93" s="147" t="str">
        <f t="shared" si="5"/>
        <v/>
      </c>
      <c r="G93" s="147" t="str">
        <f t="shared" si="6"/>
        <v/>
      </c>
      <c r="H93" s="286" t="str">
        <f t="shared" si="7"/>
        <v>否</v>
      </c>
      <c r="I93" s="271" t="str">
        <f t="shared" si="8"/>
        <v>项</v>
      </c>
    </row>
    <row r="94" s="268" customFormat="true" ht="18.75" hidden="true" spans="1:9">
      <c r="A94" s="279" t="s">
        <v>332</v>
      </c>
      <c r="B94" s="280" t="s">
        <v>191</v>
      </c>
      <c r="C94" s="281">
        <v>0</v>
      </c>
      <c r="D94" s="281">
        <v>0</v>
      </c>
      <c r="E94" s="136">
        <f>SUMIFS([2]Sheet1!$D:$D,[2]Sheet1!$A:$A,A94)</f>
        <v>0</v>
      </c>
      <c r="F94" s="147" t="str">
        <f t="shared" si="5"/>
        <v/>
      </c>
      <c r="G94" s="147" t="str">
        <f t="shared" si="6"/>
        <v/>
      </c>
      <c r="H94" s="286" t="str">
        <f t="shared" si="7"/>
        <v>否</v>
      </c>
      <c r="I94" s="271" t="str">
        <f t="shared" si="8"/>
        <v>项</v>
      </c>
    </row>
    <row r="95" s="268" customFormat="true" ht="18.75" hidden="true" spans="1:9">
      <c r="A95" s="279" t="s">
        <v>333</v>
      </c>
      <c r="B95" s="280" t="s">
        <v>193</v>
      </c>
      <c r="C95" s="281">
        <v>0</v>
      </c>
      <c r="D95" s="281">
        <v>0</v>
      </c>
      <c r="E95" s="136">
        <f>SUMIFS([2]Sheet1!$D:$D,[2]Sheet1!$A:$A,A95)</f>
        <v>0</v>
      </c>
      <c r="F95" s="147" t="str">
        <f t="shared" si="5"/>
        <v/>
      </c>
      <c r="G95" s="147" t="str">
        <f t="shared" si="6"/>
        <v/>
      </c>
      <c r="H95" s="286" t="str">
        <f t="shared" si="7"/>
        <v>否</v>
      </c>
      <c r="I95" s="271" t="str">
        <f t="shared" si="8"/>
        <v>项</v>
      </c>
    </row>
    <row r="96" s="268" customFormat="true" ht="18.75" hidden="true" spans="1:9">
      <c r="A96" s="279" t="s">
        <v>334</v>
      </c>
      <c r="B96" s="280" t="s">
        <v>335</v>
      </c>
      <c r="C96" s="281">
        <v>0</v>
      </c>
      <c r="D96" s="281">
        <v>0</v>
      </c>
      <c r="E96" s="136">
        <f>SUMIFS([2]Sheet1!$D:$D,[2]Sheet1!$A:$A,A96)</f>
        <v>0</v>
      </c>
      <c r="F96" s="147" t="str">
        <f t="shared" si="5"/>
        <v/>
      </c>
      <c r="G96" s="147" t="str">
        <f t="shared" si="6"/>
        <v/>
      </c>
      <c r="H96" s="286" t="str">
        <f t="shared" si="7"/>
        <v>否</v>
      </c>
      <c r="I96" s="271" t="str">
        <f t="shared" si="8"/>
        <v>项</v>
      </c>
    </row>
    <row r="97" s="268" customFormat="true" ht="18.75" hidden="true" spans="1:9">
      <c r="A97" s="279" t="s">
        <v>336</v>
      </c>
      <c r="B97" s="280" t="s">
        <v>337</v>
      </c>
      <c r="C97" s="281">
        <v>0</v>
      </c>
      <c r="D97" s="281">
        <v>0</v>
      </c>
      <c r="E97" s="136">
        <f>SUMIFS([2]Sheet1!$D:$D,[2]Sheet1!$A:$A,A97)</f>
        <v>0</v>
      </c>
      <c r="F97" s="147" t="str">
        <f t="shared" si="5"/>
        <v/>
      </c>
      <c r="G97" s="147" t="str">
        <f t="shared" si="6"/>
        <v/>
      </c>
      <c r="H97" s="286" t="str">
        <f t="shared" si="7"/>
        <v>否</v>
      </c>
      <c r="I97" s="271" t="str">
        <f t="shared" si="8"/>
        <v>项</v>
      </c>
    </row>
    <row r="98" s="268" customFormat="true" ht="18.75" hidden="true" spans="1:9">
      <c r="A98" s="279" t="s">
        <v>338</v>
      </c>
      <c r="B98" s="280" t="s">
        <v>290</v>
      </c>
      <c r="C98" s="281">
        <v>0</v>
      </c>
      <c r="D98" s="281">
        <v>0</v>
      </c>
      <c r="E98" s="136">
        <f>SUMIFS([2]Sheet1!$D:$D,[2]Sheet1!$A:$A,A98)</f>
        <v>0</v>
      </c>
      <c r="F98" s="147" t="str">
        <f t="shared" si="5"/>
        <v/>
      </c>
      <c r="G98" s="147" t="str">
        <f t="shared" si="6"/>
        <v/>
      </c>
      <c r="H98" s="286" t="str">
        <f t="shared" si="7"/>
        <v>否</v>
      </c>
      <c r="I98" s="271" t="str">
        <f t="shared" si="8"/>
        <v>项</v>
      </c>
    </row>
    <row r="99" s="268" customFormat="true" ht="18.75" hidden="true" spans="1:9">
      <c r="A99" s="279" t="s">
        <v>339</v>
      </c>
      <c r="B99" s="280" t="s">
        <v>340</v>
      </c>
      <c r="C99" s="281">
        <v>0</v>
      </c>
      <c r="D99" s="281">
        <v>0</v>
      </c>
      <c r="E99" s="136">
        <f>SUMIFS([2]Sheet1!$D:$D,[2]Sheet1!$A:$A,A99)</f>
        <v>0</v>
      </c>
      <c r="F99" s="147" t="str">
        <f t="shared" si="5"/>
        <v/>
      </c>
      <c r="G99" s="147" t="str">
        <f t="shared" si="6"/>
        <v/>
      </c>
      <c r="H99" s="286" t="str">
        <f t="shared" si="7"/>
        <v>否</v>
      </c>
      <c r="I99" s="271" t="str">
        <f t="shared" si="8"/>
        <v>项</v>
      </c>
    </row>
    <row r="100" s="268" customFormat="true" ht="18.75" hidden="true" spans="1:9">
      <c r="A100" s="279" t="s">
        <v>341</v>
      </c>
      <c r="B100" s="280" t="s">
        <v>342</v>
      </c>
      <c r="C100" s="281">
        <v>0</v>
      </c>
      <c r="D100" s="281">
        <v>0</v>
      </c>
      <c r="E100" s="136">
        <f>SUMIFS([2]Sheet1!$D:$D,[2]Sheet1!$A:$A,A100)</f>
        <v>0</v>
      </c>
      <c r="F100" s="147" t="str">
        <f t="shared" si="5"/>
        <v/>
      </c>
      <c r="G100" s="147" t="str">
        <f t="shared" si="6"/>
        <v/>
      </c>
      <c r="H100" s="286" t="str">
        <f t="shared" si="7"/>
        <v>否</v>
      </c>
      <c r="I100" s="271" t="str">
        <f t="shared" si="8"/>
        <v>项</v>
      </c>
    </row>
    <row r="101" s="268" customFormat="true" ht="18.75" hidden="true" spans="1:9">
      <c r="A101" s="279" t="s">
        <v>343</v>
      </c>
      <c r="B101" s="280" t="s">
        <v>344</v>
      </c>
      <c r="C101" s="281">
        <v>0</v>
      </c>
      <c r="D101" s="281">
        <v>0</v>
      </c>
      <c r="E101" s="136">
        <f>SUMIFS([2]Sheet1!$D:$D,[2]Sheet1!$A:$A,A101)</f>
        <v>0</v>
      </c>
      <c r="F101" s="147" t="str">
        <f t="shared" si="5"/>
        <v/>
      </c>
      <c r="G101" s="147" t="str">
        <f t="shared" si="6"/>
        <v/>
      </c>
      <c r="H101" s="286" t="str">
        <f t="shared" si="7"/>
        <v>否</v>
      </c>
      <c r="I101" s="271" t="str">
        <f t="shared" si="8"/>
        <v>项</v>
      </c>
    </row>
    <row r="102" s="268" customFormat="true" ht="18.75" hidden="true" spans="1:9">
      <c r="A102" s="279" t="s">
        <v>345</v>
      </c>
      <c r="B102" s="280" t="s">
        <v>346</v>
      </c>
      <c r="C102" s="281">
        <v>0</v>
      </c>
      <c r="D102" s="281">
        <v>0</v>
      </c>
      <c r="E102" s="136">
        <f>SUMIFS([2]Sheet1!$D:$D,[2]Sheet1!$A:$A,A102)</f>
        <v>0</v>
      </c>
      <c r="F102" s="147" t="str">
        <f t="shared" si="5"/>
        <v/>
      </c>
      <c r="G102" s="147" t="str">
        <f t="shared" si="6"/>
        <v/>
      </c>
      <c r="H102" s="286" t="str">
        <f t="shared" si="7"/>
        <v>否</v>
      </c>
      <c r="I102" s="271" t="str">
        <f t="shared" si="8"/>
        <v>项</v>
      </c>
    </row>
    <row r="103" s="268" customFormat="true" ht="18.75" hidden="true" spans="1:9">
      <c r="A103" s="279" t="s">
        <v>347</v>
      </c>
      <c r="B103" s="280" t="s">
        <v>207</v>
      </c>
      <c r="C103" s="281">
        <v>0</v>
      </c>
      <c r="D103" s="281">
        <v>0</v>
      </c>
      <c r="E103" s="136">
        <f>SUMIFS([2]Sheet1!$D:$D,[2]Sheet1!$A:$A,A103)</f>
        <v>0</v>
      </c>
      <c r="F103" s="147" t="str">
        <f t="shared" si="5"/>
        <v/>
      </c>
      <c r="G103" s="147" t="str">
        <f t="shared" si="6"/>
        <v/>
      </c>
      <c r="H103" s="286" t="str">
        <f t="shared" si="7"/>
        <v>否</v>
      </c>
      <c r="I103" s="271" t="str">
        <f t="shared" si="8"/>
        <v>项</v>
      </c>
    </row>
    <row r="104" s="268" customFormat="true" ht="18.75" hidden="true" spans="1:9">
      <c r="A104" s="279" t="s">
        <v>348</v>
      </c>
      <c r="B104" s="280" t="s">
        <v>349</v>
      </c>
      <c r="C104" s="281">
        <v>0</v>
      </c>
      <c r="D104" s="281">
        <v>0</v>
      </c>
      <c r="E104" s="136">
        <f>SUMIFS([2]Sheet1!$D:$D,[2]Sheet1!$A:$A,A104)</f>
        <v>0</v>
      </c>
      <c r="F104" s="147" t="str">
        <f t="shared" si="5"/>
        <v/>
      </c>
      <c r="G104" s="147" t="str">
        <f t="shared" si="6"/>
        <v/>
      </c>
      <c r="H104" s="286" t="str">
        <f t="shared" si="7"/>
        <v>否</v>
      </c>
      <c r="I104" s="271" t="str">
        <f t="shared" si="8"/>
        <v>项</v>
      </c>
    </row>
    <row r="105" s="269" customFormat="true" ht="18.75" hidden="true" spans="1:9">
      <c r="A105" s="290">
        <v>20110</v>
      </c>
      <c r="B105" s="109" t="s">
        <v>350</v>
      </c>
      <c r="C105" s="281">
        <f>SUM(C106:C114)</f>
        <v>0</v>
      </c>
      <c r="D105" s="281">
        <f>SUM(D106:D114)</f>
        <v>0</v>
      </c>
      <c r="E105" s="281">
        <f>SUM(E106:E114)</f>
        <v>0</v>
      </c>
      <c r="F105" s="147" t="str">
        <f t="shared" si="5"/>
        <v/>
      </c>
      <c r="G105" s="147" t="str">
        <f t="shared" si="6"/>
        <v/>
      </c>
      <c r="H105" s="286" t="str">
        <f t="shared" si="7"/>
        <v>否</v>
      </c>
      <c r="I105" s="271" t="str">
        <f t="shared" si="8"/>
        <v>款</v>
      </c>
    </row>
    <row r="106" s="268" customFormat="true" ht="18.75" hidden="true" spans="1:9">
      <c r="A106" s="290">
        <v>2011001</v>
      </c>
      <c r="B106" s="291" t="s">
        <v>351</v>
      </c>
      <c r="C106" s="281">
        <v>0</v>
      </c>
      <c r="D106" s="281">
        <v>0</v>
      </c>
      <c r="E106" s="136">
        <f>SUMIFS([2]Sheet1!$D:$D,[2]Sheet1!$A:$A,A106)</f>
        <v>0</v>
      </c>
      <c r="F106" s="147" t="str">
        <f t="shared" si="5"/>
        <v/>
      </c>
      <c r="G106" s="147" t="str">
        <f t="shared" si="6"/>
        <v/>
      </c>
      <c r="H106" s="286" t="str">
        <f t="shared" si="7"/>
        <v>否</v>
      </c>
      <c r="I106" s="271" t="str">
        <f t="shared" si="8"/>
        <v>项</v>
      </c>
    </row>
    <row r="107" s="268" customFormat="true" ht="18.75" hidden="true" spans="1:9">
      <c r="A107" s="290">
        <v>2011002</v>
      </c>
      <c r="B107" s="292" t="s">
        <v>352</v>
      </c>
      <c r="C107" s="281">
        <v>0</v>
      </c>
      <c r="D107" s="281">
        <v>0</v>
      </c>
      <c r="E107" s="136">
        <f>SUMIFS([2]Sheet1!$D:$D,[2]Sheet1!$A:$A,A107)</f>
        <v>0</v>
      </c>
      <c r="F107" s="147" t="str">
        <f t="shared" si="5"/>
        <v/>
      </c>
      <c r="G107" s="147" t="str">
        <f t="shared" si="6"/>
        <v/>
      </c>
      <c r="H107" s="286" t="str">
        <f t="shared" si="7"/>
        <v>否</v>
      </c>
      <c r="I107" s="271" t="str">
        <f t="shared" si="8"/>
        <v>项</v>
      </c>
    </row>
    <row r="108" s="268" customFormat="true" ht="18.75" hidden="true" spans="1:9">
      <c r="A108" s="290">
        <v>2011003</v>
      </c>
      <c r="B108" s="291" t="s">
        <v>353</v>
      </c>
      <c r="C108" s="281">
        <v>0</v>
      </c>
      <c r="D108" s="281">
        <v>0</v>
      </c>
      <c r="E108" s="136">
        <f>SUMIFS([2]Sheet1!$D:$D,[2]Sheet1!$A:$A,A108)</f>
        <v>0</v>
      </c>
      <c r="F108" s="147" t="str">
        <f t="shared" si="5"/>
        <v/>
      </c>
      <c r="G108" s="147" t="str">
        <f t="shared" si="6"/>
        <v/>
      </c>
      <c r="H108" s="286" t="str">
        <f t="shared" si="7"/>
        <v>否</v>
      </c>
      <c r="I108" s="271" t="str">
        <f t="shared" si="8"/>
        <v>项</v>
      </c>
    </row>
    <row r="109" s="268" customFormat="true" ht="18.75" hidden="true" spans="1:9">
      <c r="A109" s="290">
        <v>2011004</v>
      </c>
      <c r="B109" s="291" t="s">
        <v>354</v>
      </c>
      <c r="C109" s="281">
        <v>0</v>
      </c>
      <c r="D109" s="281">
        <v>0</v>
      </c>
      <c r="E109" s="136">
        <f>SUMIFS([2]Sheet1!$D:$D,[2]Sheet1!$A:$A,A109)</f>
        <v>0</v>
      </c>
      <c r="F109" s="147" t="str">
        <f t="shared" si="5"/>
        <v/>
      </c>
      <c r="G109" s="147" t="str">
        <f t="shared" si="6"/>
        <v/>
      </c>
      <c r="H109" s="286" t="str">
        <f t="shared" si="7"/>
        <v>否</v>
      </c>
      <c r="I109" s="271" t="str">
        <f t="shared" si="8"/>
        <v>项</v>
      </c>
    </row>
    <row r="110" s="268" customFormat="true" ht="18.75" hidden="true" spans="1:9">
      <c r="A110" s="290">
        <v>2011005</v>
      </c>
      <c r="B110" s="291" t="s">
        <v>355</v>
      </c>
      <c r="C110" s="281">
        <v>0</v>
      </c>
      <c r="D110" s="281">
        <v>0</v>
      </c>
      <c r="E110" s="136">
        <f>SUMIFS([2]Sheet1!$D:$D,[2]Sheet1!$A:$A,A110)</f>
        <v>0</v>
      </c>
      <c r="F110" s="147" t="str">
        <f t="shared" si="5"/>
        <v/>
      </c>
      <c r="G110" s="147" t="str">
        <f t="shared" si="6"/>
        <v/>
      </c>
      <c r="H110" s="286" t="str">
        <f t="shared" si="7"/>
        <v>否</v>
      </c>
      <c r="I110" s="271" t="str">
        <f t="shared" si="8"/>
        <v>项</v>
      </c>
    </row>
    <row r="111" s="268" customFormat="true" ht="18.75" hidden="true" spans="1:9">
      <c r="A111" s="290">
        <v>2011007</v>
      </c>
      <c r="B111" s="291" t="s">
        <v>356</v>
      </c>
      <c r="C111" s="281">
        <v>0</v>
      </c>
      <c r="D111" s="281">
        <v>0</v>
      </c>
      <c r="E111" s="136">
        <f>SUMIFS([2]Sheet1!$D:$D,[2]Sheet1!$A:$A,A111)</f>
        <v>0</v>
      </c>
      <c r="F111" s="147" t="str">
        <f t="shared" si="5"/>
        <v/>
      </c>
      <c r="G111" s="147" t="str">
        <f t="shared" si="6"/>
        <v/>
      </c>
      <c r="H111" s="286" t="str">
        <f t="shared" si="7"/>
        <v>否</v>
      </c>
      <c r="I111" s="271" t="str">
        <f t="shared" si="8"/>
        <v>项</v>
      </c>
    </row>
    <row r="112" s="268" customFormat="true" ht="18.75" hidden="true" spans="1:9">
      <c r="A112" s="290">
        <v>2011008</v>
      </c>
      <c r="B112" s="291" t="s">
        <v>357</v>
      </c>
      <c r="C112" s="281">
        <v>0</v>
      </c>
      <c r="D112" s="281">
        <v>0</v>
      </c>
      <c r="E112" s="136">
        <f>SUMIFS([2]Sheet1!$D:$D,[2]Sheet1!$A:$A,A112)</f>
        <v>0</v>
      </c>
      <c r="F112" s="147" t="str">
        <f t="shared" si="5"/>
        <v/>
      </c>
      <c r="G112" s="147" t="str">
        <f t="shared" si="6"/>
        <v/>
      </c>
      <c r="H112" s="286" t="str">
        <f t="shared" si="7"/>
        <v>否</v>
      </c>
      <c r="I112" s="271" t="str">
        <f t="shared" si="8"/>
        <v>项</v>
      </c>
    </row>
    <row r="113" s="268" customFormat="true" ht="18.75" hidden="true" spans="1:9">
      <c r="A113" s="290">
        <v>2011050</v>
      </c>
      <c r="B113" s="291" t="s">
        <v>358</v>
      </c>
      <c r="C113" s="281">
        <v>0</v>
      </c>
      <c r="D113" s="281">
        <v>0</v>
      </c>
      <c r="E113" s="136">
        <f>SUMIFS([2]Sheet1!$D:$D,[2]Sheet1!$A:$A,A113)</f>
        <v>0</v>
      </c>
      <c r="F113" s="147" t="str">
        <f t="shared" si="5"/>
        <v/>
      </c>
      <c r="G113" s="147" t="str">
        <f t="shared" si="6"/>
        <v/>
      </c>
      <c r="H113" s="286" t="str">
        <f t="shared" si="7"/>
        <v>否</v>
      </c>
      <c r="I113" s="271" t="str">
        <f t="shared" si="8"/>
        <v>项</v>
      </c>
    </row>
    <row r="114" s="268" customFormat="true" ht="18.75" hidden="true" spans="1:9">
      <c r="A114" s="290">
        <v>2011099</v>
      </c>
      <c r="B114" s="291" t="s">
        <v>359</v>
      </c>
      <c r="C114" s="281">
        <v>0</v>
      </c>
      <c r="D114" s="281">
        <v>0</v>
      </c>
      <c r="E114" s="136">
        <f>SUMIFS([2]Sheet1!$D:$D,[2]Sheet1!$A:$A,A114)</f>
        <v>0</v>
      </c>
      <c r="F114" s="147" t="str">
        <f t="shared" si="5"/>
        <v/>
      </c>
      <c r="G114" s="147" t="str">
        <f t="shared" si="6"/>
        <v/>
      </c>
      <c r="H114" s="286" t="str">
        <f t="shared" si="7"/>
        <v>否</v>
      </c>
      <c r="I114" s="271" t="str">
        <f t="shared" si="8"/>
        <v>项</v>
      </c>
    </row>
    <row r="115" s="269" customFormat="true" ht="18.75" spans="1:9">
      <c r="A115" s="177" t="s">
        <v>360</v>
      </c>
      <c r="B115" s="180" t="s">
        <v>361</v>
      </c>
      <c r="C115" s="278">
        <f>SUM(C116:C123)</f>
        <v>1364</v>
      </c>
      <c r="D115" s="278">
        <f>SUM(D116:D123)</f>
        <v>1550</v>
      </c>
      <c r="E115" s="278">
        <f>SUM(E116:E123)</f>
        <v>1451</v>
      </c>
      <c r="F115" s="147">
        <f t="shared" si="5"/>
        <v>0.064</v>
      </c>
      <c r="G115" s="147">
        <f t="shared" si="6"/>
        <v>-0.064</v>
      </c>
      <c r="H115" s="286" t="str">
        <f t="shared" si="7"/>
        <v>是</v>
      </c>
      <c r="I115" s="271" t="str">
        <f t="shared" si="8"/>
        <v>款</v>
      </c>
    </row>
    <row r="116" s="268" customFormat="true" ht="18.75" spans="1:9">
      <c r="A116" s="177" t="s">
        <v>362</v>
      </c>
      <c r="B116" s="180" t="s">
        <v>189</v>
      </c>
      <c r="C116" s="278">
        <v>1297</v>
      </c>
      <c r="D116" s="278">
        <v>1495</v>
      </c>
      <c r="E116" s="136">
        <f>SUMIFS([2]Sheet1!$D:$D,[2]Sheet1!$A:$A,A116)</f>
        <v>1386</v>
      </c>
      <c r="F116" s="147">
        <f t="shared" si="5"/>
        <v>0.069</v>
      </c>
      <c r="G116" s="147">
        <f t="shared" si="6"/>
        <v>-0.073</v>
      </c>
      <c r="H116" s="286" t="str">
        <f t="shared" si="7"/>
        <v>是</v>
      </c>
      <c r="I116" s="271" t="str">
        <f t="shared" si="8"/>
        <v>项</v>
      </c>
    </row>
    <row r="117" s="268" customFormat="true" ht="18.75" spans="1:9">
      <c r="A117" s="177" t="s">
        <v>363</v>
      </c>
      <c r="B117" s="180" t="s">
        <v>191</v>
      </c>
      <c r="C117" s="278">
        <v>1</v>
      </c>
      <c r="D117" s="278">
        <v>25</v>
      </c>
      <c r="E117" s="136">
        <f>SUMIFS([2]Sheet1!$D:$D,[2]Sheet1!$A:$A,A117)</f>
        <v>24</v>
      </c>
      <c r="F117" s="147">
        <f t="shared" si="5"/>
        <v>23</v>
      </c>
      <c r="G117" s="147">
        <f t="shared" si="6"/>
        <v>-0.04</v>
      </c>
      <c r="H117" s="286" t="str">
        <f t="shared" si="7"/>
        <v>是</v>
      </c>
      <c r="I117" s="271" t="str">
        <f t="shared" si="8"/>
        <v>项</v>
      </c>
    </row>
    <row r="118" s="268" customFormat="true" ht="18.75" hidden="true" spans="1:9">
      <c r="A118" s="279" t="s">
        <v>364</v>
      </c>
      <c r="B118" s="280" t="s">
        <v>193</v>
      </c>
      <c r="C118" s="281">
        <v>0</v>
      </c>
      <c r="D118" s="281">
        <v>0</v>
      </c>
      <c r="E118" s="136">
        <f>SUMIFS([2]Sheet1!$D:$D,[2]Sheet1!$A:$A,A118)</f>
        <v>0</v>
      </c>
      <c r="F118" s="147" t="str">
        <f t="shared" si="5"/>
        <v/>
      </c>
      <c r="G118" s="147" t="str">
        <f t="shared" si="6"/>
        <v/>
      </c>
      <c r="H118" s="286" t="str">
        <f t="shared" si="7"/>
        <v>否</v>
      </c>
      <c r="I118" s="271" t="str">
        <f t="shared" si="8"/>
        <v>项</v>
      </c>
    </row>
    <row r="119" s="268" customFormat="true" ht="18.75" spans="1:9">
      <c r="A119" s="177" t="s">
        <v>365</v>
      </c>
      <c r="B119" s="180" t="s">
        <v>366</v>
      </c>
      <c r="C119" s="278">
        <v>14</v>
      </c>
      <c r="D119" s="278">
        <v>0</v>
      </c>
      <c r="E119" s="136">
        <f>SUMIFS([2]Sheet1!$D:$D,[2]Sheet1!$A:$A,A119)</f>
        <v>0</v>
      </c>
      <c r="F119" s="147">
        <f t="shared" si="5"/>
        <v>-1</v>
      </c>
      <c r="G119" s="147" t="str">
        <f t="shared" si="6"/>
        <v/>
      </c>
      <c r="H119" s="286" t="str">
        <f t="shared" si="7"/>
        <v>是</v>
      </c>
      <c r="I119" s="271" t="str">
        <f t="shared" si="8"/>
        <v>项</v>
      </c>
    </row>
    <row r="120" s="268" customFormat="true" ht="18.75" hidden="true" spans="1:9">
      <c r="A120" s="279" t="s">
        <v>367</v>
      </c>
      <c r="B120" s="280" t="s">
        <v>368</v>
      </c>
      <c r="C120" s="281">
        <v>0</v>
      </c>
      <c r="D120" s="281">
        <v>0</v>
      </c>
      <c r="E120" s="136">
        <f>SUMIFS([2]Sheet1!$D:$D,[2]Sheet1!$A:$A,A120)</f>
        <v>0</v>
      </c>
      <c r="F120" s="147" t="str">
        <f t="shared" si="5"/>
        <v/>
      </c>
      <c r="G120" s="147" t="str">
        <f t="shared" si="6"/>
        <v/>
      </c>
      <c r="H120" s="286" t="str">
        <f t="shared" si="7"/>
        <v>否</v>
      </c>
      <c r="I120" s="271" t="str">
        <f t="shared" si="8"/>
        <v>项</v>
      </c>
    </row>
    <row r="121" s="268" customFormat="true" ht="18.75" hidden="true" spans="1:9">
      <c r="A121" s="279" t="s">
        <v>369</v>
      </c>
      <c r="B121" s="280" t="s">
        <v>370</v>
      </c>
      <c r="C121" s="281">
        <v>0</v>
      </c>
      <c r="D121" s="281">
        <v>0</v>
      </c>
      <c r="E121" s="136">
        <f>SUMIFS([2]Sheet1!$D:$D,[2]Sheet1!$A:$A,A121)</f>
        <v>0</v>
      </c>
      <c r="F121" s="147" t="str">
        <f t="shared" si="5"/>
        <v/>
      </c>
      <c r="G121" s="147" t="str">
        <f t="shared" si="6"/>
        <v/>
      </c>
      <c r="H121" s="286" t="str">
        <f t="shared" si="7"/>
        <v>否</v>
      </c>
      <c r="I121" s="271" t="str">
        <f t="shared" si="8"/>
        <v>项</v>
      </c>
    </row>
    <row r="122" s="268" customFormat="true" ht="18.75" hidden="true" spans="1:9">
      <c r="A122" s="279" t="s">
        <v>371</v>
      </c>
      <c r="B122" s="280" t="s">
        <v>207</v>
      </c>
      <c r="C122" s="281">
        <v>0</v>
      </c>
      <c r="D122" s="281">
        <v>0</v>
      </c>
      <c r="E122" s="136">
        <f>SUMIFS([2]Sheet1!$D:$D,[2]Sheet1!$A:$A,A122)</f>
        <v>0</v>
      </c>
      <c r="F122" s="147" t="str">
        <f t="shared" si="5"/>
        <v/>
      </c>
      <c r="G122" s="147" t="str">
        <f t="shared" si="6"/>
        <v/>
      </c>
      <c r="H122" s="286" t="str">
        <f t="shared" si="7"/>
        <v>否</v>
      </c>
      <c r="I122" s="271" t="str">
        <f t="shared" si="8"/>
        <v>项</v>
      </c>
    </row>
    <row r="123" s="268" customFormat="true" ht="18.75" spans="1:9">
      <c r="A123" s="177" t="s">
        <v>372</v>
      </c>
      <c r="B123" s="180" t="s">
        <v>373</v>
      </c>
      <c r="C123" s="278">
        <v>52</v>
      </c>
      <c r="D123" s="278">
        <v>30</v>
      </c>
      <c r="E123" s="136">
        <f>SUMIFS([2]Sheet1!$D:$D,[2]Sheet1!$A:$A,A123)</f>
        <v>41</v>
      </c>
      <c r="F123" s="147">
        <f t="shared" si="5"/>
        <v>-0.212</v>
      </c>
      <c r="G123" s="147">
        <f t="shared" si="6"/>
        <v>0.367</v>
      </c>
      <c r="H123" s="286" t="str">
        <f t="shared" si="7"/>
        <v>是</v>
      </c>
      <c r="I123" s="271" t="str">
        <f t="shared" si="8"/>
        <v>项</v>
      </c>
    </row>
    <row r="124" s="269" customFormat="true" ht="18.75" spans="1:9">
      <c r="A124" s="177" t="s">
        <v>374</v>
      </c>
      <c r="B124" s="180" t="s">
        <v>375</v>
      </c>
      <c r="C124" s="278">
        <f>SUM(C125:C134)</f>
        <v>124</v>
      </c>
      <c r="D124" s="278">
        <f>SUM(D125:D134)</f>
        <v>177</v>
      </c>
      <c r="E124" s="278">
        <f>SUM(E125:E134)</f>
        <v>150</v>
      </c>
      <c r="F124" s="147">
        <f t="shared" si="5"/>
        <v>0.21</v>
      </c>
      <c r="G124" s="147">
        <f t="shared" si="6"/>
        <v>-0.153</v>
      </c>
      <c r="H124" s="286" t="str">
        <f t="shared" si="7"/>
        <v>是</v>
      </c>
      <c r="I124" s="271" t="str">
        <f t="shared" si="8"/>
        <v>款</v>
      </c>
    </row>
    <row r="125" s="268" customFormat="true" ht="18.75" spans="1:9">
      <c r="A125" s="177" t="s">
        <v>376</v>
      </c>
      <c r="B125" s="180" t="s">
        <v>189</v>
      </c>
      <c r="C125" s="278">
        <v>96</v>
      </c>
      <c r="D125" s="278">
        <v>127</v>
      </c>
      <c r="E125" s="136">
        <f>SUMIFS([2]Sheet1!$D:$D,[2]Sheet1!$A:$A,A125)</f>
        <v>122</v>
      </c>
      <c r="F125" s="147">
        <f t="shared" si="5"/>
        <v>0.271</v>
      </c>
      <c r="G125" s="147">
        <f t="shared" si="6"/>
        <v>-0.039</v>
      </c>
      <c r="H125" s="286" t="str">
        <f t="shared" si="7"/>
        <v>是</v>
      </c>
      <c r="I125" s="271" t="str">
        <f t="shared" si="8"/>
        <v>项</v>
      </c>
    </row>
    <row r="126" s="268" customFormat="true" ht="18.75" hidden="true" spans="1:9">
      <c r="A126" s="279" t="s">
        <v>377</v>
      </c>
      <c r="B126" s="280" t="s">
        <v>191</v>
      </c>
      <c r="C126" s="281">
        <v>0</v>
      </c>
      <c r="D126" s="281">
        <v>0</v>
      </c>
      <c r="E126" s="136">
        <f>SUMIFS([2]Sheet1!$D:$D,[2]Sheet1!$A:$A,A126)</f>
        <v>0</v>
      </c>
      <c r="F126" s="147" t="str">
        <f t="shared" si="5"/>
        <v/>
      </c>
      <c r="G126" s="147" t="str">
        <f t="shared" si="6"/>
        <v/>
      </c>
      <c r="H126" s="286" t="str">
        <f t="shared" si="7"/>
        <v>否</v>
      </c>
      <c r="I126" s="271" t="str">
        <f t="shared" si="8"/>
        <v>项</v>
      </c>
    </row>
    <row r="127" s="268" customFormat="true" ht="18.75" hidden="true" spans="1:9">
      <c r="A127" s="279" t="s">
        <v>378</v>
      </c>
      <c r="B127" s="280" t="s">
        <v>193</v>
      </c>
      <c r="C127" s="281">
        <v>0</v>
      </c>
      <c r="D127" s="281">
        <v>0</v>
      </c>
      <c r="E127" s="136">
        <f>SUMIFS([2]Sheet1!$D:$D,[2]Sheet1!$A:$A,A127)</f>
        <v>0</v>
      </c>
      <c r="F127" s="147" t="str">
        <f t="shared" si="5"/>
        <v/>
      </c>
      <c r="G127" s="147" t="str">
        <f t="shared" si="6"/>
        <v/>
      </c>
      <c r="H127" s="286" t="str">
        <f t="shared" si="7"/>
        <v>否</v>
      </c>
      <c r="I127" s="271" t="str">
        <f t="shared" si="8"/>
        <v>项</v>
      </c>
    </row>
    <row r="128" s="268" customFormat="true" ht="18.75" hidden="true" spans="1:9">
      <c r="A128" s="279" t="s">
        <v>379</v>
      </c>
      <c r="B128" s="280" t="s">
        <v>380</v>
      </c>
      <c r="C128" s="281">
        <v>0</v>
      </c>
      <c r="D128" s="281">
        <v>0</v>
      </c>
      <c r="E128" s="136">
        <f>SUMIFS([2]Sheet1!$D:$D,[2]Sheet1!$A:$A,A128)</f>
        <v>0</v>
      </c>
      <c r="F128" s="147" t="str">
        <f t="shared" si="5"/>
        <v/>
      </c>
      <c r="G128" s="147" t="str">
        <f t="shared" si="6"/>
        <v/>
      </c>
      <c r="H128" s="286" t="str">
        <f t="shared" si="7"/>
        <v>否</v>
      </c>
      <c r="I128" s="271" t="str">
        <f t="shared" si="8"/>
        <v>项</v>
      </c>
    </row>
    <row r="129" s="268" customFormat="true" ht="18.75" hidden="true" spans="1:9">
      <c r="A129" s="279" t="s">
        <v>381</v>
      </c>
      <c r="B129" s="280" t="s">
        <v>382</v>
      </c>
      <c r="C129" s="281">
        <v>0</v>
      </c>
      <c r="D129" s="281">
        <v>0</v>
      </c>
      <c r="E129" s="136">
        <f>SUMIFS([2]Sheet1!$D:$D,[2]Sheet1!$A:$A,A129)</f>
        <v>0</v>
      </c>
      <c r="F129" s="147" t="str">
        <f t="shared" si="5"/>
        <v/>
      </c>
      <c r="G129" s="147" t="str">
        <f t="shared" si="6"/>
        <v/>
      </c>
      <c r="H129" s="286" t="str">
        <f t="shared" si="7"/>
        <v>否</v>
      </c>
      <c r="I129" s="271" t="str">
        <f t="shared" si="8"/>
        <v>项</v>
      </c>
    </row>
    <row r="130" s="268" customFormat="true" ht="18.75" hidden="true" spans="1:9">
      <c r="A130" s="279" t="s">
        <v>383</v>
      </c>
      <c r="B130" s="280" t="s">
        <v>384</v>
      </c>
      <c r="C130" s="281">
        <v>0</v>
      </c>
      <c r="D130" s="281">
        <v>0</v>
      </c>
      <c r="E130" s="136">
        <f>SUMIFS([2]Sheet1!$D:$D,[2]Sheet1!$A:$A,A130)</f>
        <v>0</v>
      </c>
      <c r="F130" s="147" t="str">
        <f t="shared" si="5"/>
        <v/>
      </c>
      <c r="G130" s="147" t="str">
        <f t="shared" si="6"/>
        <v/>
      </c>
      <c r="H130" s="286" t="str">
        <f t="shared" si="7"/>
        <v>否</v>
      </c>
      <c r="I130" s="271" t="str">
        <f t="shared" si="8"/>
        <v>项</v>
      </c>
    </row>
    <row r="131" s="268" customFormat="true" ht="18.75" spans="1:9">
      <c r="A131" s="279" t="s">
        <v>385</v>
      </c>
      <c r="B131" s="280" t="s">
        <v>386</v>
      </c>
      <c r="C131" s="281">
        <v>0</v>
      </c>
      <c r="D131" s="281">
        <v>0</v>
      </c>
      <c r="E131" s="136">
        <f>SUMIFS([2]Sheet1!$D:$D,[2]Sheet1!$A:$A,A131)</f>
        <v>4</v>
      </c>
      <c r="F131" s="147" t="str">
        <f t="shared" si="5"/>
        <v/>
      </c>
      <c r="G131" s="147" t="str">
        <f t="shared" si="6"/>
        <v/>
      </c>
      <c r="H131" s="286" t="str">
        <f t="shared" si="7"/>
        <v>是</v>
      </c>
      <c r="I131" s="271" t="str">
        <f t="shared" si="8"/>
        <v>项</v>
      </c>
    </row>
    <row r="132" s="268" customFormat="true" ht="18.75" spans="1:9">
      <c r="A132" s="177" t="s">
        <v>387</v>
      </c>
      <c r="B132" s="180" t="s">
        <v>388</v>
      </c>
      <c r="C132" s="278">
        <v>28</v>
      </c>
      <c r="D132" s="278">
        <v>50</v>
      </c>
      <c r="E132" s="136">
        <f>SUMIFS([2]Sheet1!$D:$D,[2]Sheet1!$A:$A,A132)</f>
        <v>24</v>
      </c>
      <c r="F132" s="147">
        <f t="shared" si="5"/>
        <v>-0.143</v>
      </c>
      <c r="G132" s="147">
        <f t="shared" si="6"/>
        <v>-0.52</v>
      </c>
      <c r="H132" s="286" t="str">
        <f t="shared" si="7"/>
        <v>是</v>
      </c>
      <c r="I132" s="271" t="str">
        <f t="shared" si="8"/>
        <v>项</v>
      </c>
    </row>
    <row r="133" s="268" customFormat="true" ht="18.75" hidden="true" spans="1:9">
      <c r="A133" s="279" t="s">
        <v>389</v>
      </c>
      <c r="B133" s="280" t="s">
        <v>207</v>
      </c>
      <c r="C133" s="281">
        <v>0</v>
      </c>
      <c r="D133" s="281">
        <v>0</v>
      </c>
      <c r="E133" s="136">
        <f>SUMIFS([2]Sheet1!$D:$D,[2]Sheet1!$A:$A,A133)</f>
        <v>0</v>
      </c>
      <c r="F133" s="147" t="str">
        <f t="shared" ref="F133:F196" si="9">IF(C133&gt;0,E133/C133-1,IF(C133&lt;0,-(E133/C133-1),""))</f>
        <v/>
      </c>
      <c r="G133" s="147" t="str">
        <f t="shared" ref="G133:G196" si="10">IFERROR(E133/D133-1,"")</f>
        <v/>
      </c>
      <c r="H133" s="286" t="str">
        <f t="shared" ref="H133:H196" si="11">IF(LEN(A133)=3,"是",IF(B133&lt;&gt;"",IF(SUM(C133:E133)&lt;&gt;0,"是","否"),"是"))</f>
        <v>否</v>
      </c>
      <c r="I133" s="271" t="str">
        <f t="shared" ref="I133:I196" si="12">IF(LEN(A133)=3,"类",IF(LEN(A133)=5,"款","项"))</f>
        <v>项</v>
      </c>
    </row>
    <row r="134" s="268" customFormat="true" ht="18.75" hidden="true" spans="1:9">
      <c r="A134" s="279" t="s">
        <v>390</v>
      </c>
      <c r="B134" s="280" t="s">
        <v>391</v>
      </c>
      <c r="C134" s="281">
        <v>0</v>
      </c>
      <c r="D134" s="281">
        <v>0</v>
      </c>
      <c r="E134" s="136">
        <f>SUMIFS([2]Sheet1!$D:$D,[2]Sheet1!$A:$A,A134)</f>
        <v>0</v>
      </c>
      <c r="F134" s="147" t="str">
        <f t="shared" si="9"/>
        <v/>
      </c>
      <c r="G134" s="147" t="str">
        <f t="shared" si="10"/>
        <v/>
      </c>
      <c r="H134" s="286" t="str">
        <f t="shared" si="11"/>
        <v>否</v>
      </c>
      <c r="I134" s="271" t="str">
        <f t="shared" si="12"/>
        <v>项</v>
      </c>
    </row>
    <row r="135" s="269" customFormat="true" ht="18.75" hidden="true" spans="1:9">
      <c r="A135" s="279" t="s">
        <v>392</v>
      </c>
      <c r="B135" s="280" t="s">
        <v>393</v>
      </c>
      <c r="C135" s="281">
        <f>SUM(C136:C147)</f>
        <v>0</v>
      </c>
      <c r="D135" s="281">
        <f>SUM(D136:D147)</f>
        <v>0</v>
      </c>
      <c r="E135" s="281">
        <f>SUM(E136:E147)</f>
        <v>0</v>
      </c>
      <c r="F135" s="147" t="str">
        <f t="shared" si="9"/>
        <v/>
      </c>
      <c r="G135" s="147" t="str">
        <f t="shared" si="10"/>
        <v/>
      </c>
      <c r="H135" s="286" t="str">
        <f t="shared" si="11"/>
        <v>否</v>
      </c>
      <c r="I135" s="271" t="str">
        <f t="shared" si="12"/>
        <v>款</v>
      </c>
    </row>
    <row r="136" s="268" customFormat="true" ht="18.75" hidden="true" spans="1:9">
      <c r="A136" s="279" t="s">
        <v>394</v>
      </c>
      <c r="B136" s="280" t="s">
        <v>189</v>
      </c>
      <c r="C136" s="281">
        <v>0</v>
      </c>
      <c r="D136" s="281">
        <v>0</v>
      </c>
      <c r="E136" s="136">
        <f>SUMIFS([2]Sheet1!$D:$D,[2]Sheet1!$A:$A,A136)</f>
        <v>0</v>
      </c>
      <c r="F136" s="147" t="str">
        <f t="shared" si="9"/>
        <v/>
      </c>
      <c r="G136" s="147" t="str">
        <f t="shared" si="10"/>
        <v/>
      </c>
      <c r="H136" s="286" t="str">
        <f t="shared" si="11"/>
        <v>否</v>
      </c>
      <c r="I136" s="271" t="str">
        <f t="shared" si="12"/>
        <v>项</v>
      </c>
    </row>
    <row r="137" s="268" customFormat="true" ht="18.75" hidden="true" spans="1:9">
      <c r="A137" s="279" t="s">
        <v>395</v>
      </c>
      <c r="B137" s="280" t="s">
        <v>191</v>
      </c>
      <c r="C137" s="281">
        <v>0</v>
      </c>
      <c r="D137" s="281">
        <v>0</v>
      </c>
      <c r="E137" s="136">
        <f>SUMIFS([2]Sheet1!$D:$D,[2]Sheet1!$A:$A,A137)</f>
        <v>0</v>
      </c>
      <c r="F137" s="147" t="str">
        <f t="shared" si="9"/>
        <v/>
      </c>
      <c r="G137" s="147" t="str">
        <f t="shared" si="10"/>
        <v/>
      </c>
      <c r="H137" s="286" t="str">
        <f t="shared" si="11"/>
        <v>否</v>
      </c>
      <c r="I137" s="271" t="str">
        <f t="shared" si="12"/>
        <v>项</v>
      </c>
    </row>
    <row r="138" s="268" customFormat="true" ht="18.75" hidden="true" spans="1:9">
      <c r="A138" s="279" t="s">
        <v>396</v>
      </c>
      <c r="B138" s="280" t="s">
        <v>193</v>
      </c>
      <c r="C138" s="281">
        <v>0</v>
      </c>
      <c r="D138" s="281">
        <v>0</v>
      </c>
      <c r="E138" s="136">
        <f>SUMIFS([2]Sheet1!$D:$D,[2]Sheet1!$A:$A,A138)</f>
        <v>0</v>
      </c>
      <c r="F138" s="147" t="str">
        <f t="shared" si="9"/>
        <v/>
      </c>
      <c r="G138" s="147" t="str">
        <f t="shared" si="10"/>
        <v/>
      </c>
      <c r="H138" s="286" t="str">
        <f t="shared" si="11"/>
        <v>否</v>
      </c>
      <c r="I138" s="271" t="str">
        <f t="shared" si="12"/>
        <v>项</v>
      </c>
    </row>
    <row r="139" s="268" customFormat="true" ht="18.75" hidden="true" spans="1:9">
      <c r="A139" s="279" t="s">
        <v>397</v>
      </c>
      <c r="B139" s="280" t="s">
        <v>398</v>
      </c>
      <c r="C139" s="281">
        <v>0</v>
      </c>
      <c r="D139" s="281">
        <v>0</v>
      </c>
      <c r="E139" s="136">
        <f>SUMIFS([2]Sheet1!$D:$D,[2]Sheet1!$A:$A,A139)</f>
        <v>0</v>
      </c>
      <c r="F139" s="147" t="str">
        <f t="shared" si="9"/>
        <v/>
      </c>
      <c r="G139" s="147" t="str">
        <f t="shared" si="10"/>
        <v/>
      </c>
      <c r="H139" s="286" t="str">
        <f t="shared" si="11"/>
        <v>否</v>
      </c>
      <c r="I139" s="271" t="str">
        <f t="shared" si="12"/>
        <v>项</v>
      </c>
    </row>
    <row r="140" s="268" customFormat="true" ht="18.75" hidden="true" spans="1:9">
      <c r="A140" s="279" t="s">
        <v>399</v>
      </c>
      <c r="B140" s="280" t="s">
        <v>400</v>
      </c>
      <c r="C140" s="281">
        <v>0</v>
      </c>
      <c r="D140" s="281">
        <v>0</v>
      </c>
      <c r="E140" s="136">
        <f>SUMIFS([2]Sheet1!$D:$D,[2]Sheet1!$A:$A,A140)</f>
        <v>0</v>
      </c>
      <c r="F140" s="147" t="str">
        <f t="shared" si="9"/>
        <v/>
      </c>
      <c r="G140" s="147" t="str">
        <f t="shared" si="10"/>
        <v/>
      </c>
      <c r="H140" s="286" t="str">
        <f t="shared" si="11"/>
        <v>否</v>
      </c>
      <c r="I140" s="271" t="str">
        <f t="shared" si="12"/>
        <v>项</v>
      </c>
    </row>
    <row r="141" s="268" customFormat="true" ht="18.75" hidden="true" spans="1:9">
      <c r="A141" s="279" t="s">
        <v>401</v>
      </c>
      <c r="B141" s="109" t="s">
        <v>402</v>
      </c>
      <c r="C141" s="281">
        <v>0</v>
      </c>
      <c r="D141" s="281">
        <v>0</v>
      </c>
      <c r="E141" s="136">
        <f>SUMIFS([2]Sheet1!$D:$D,[2]Sheet1!$A:$A,A141)</f>
        <v>0</v>
      </c>
      <c r="F141" s="147" t="str">
        <f t="shared" si="9"/>
        <v/>
      </c>
      <c r="G141" s="147" t="str">
        <f t="shared" si="10"/>
        <v/>
      </c>
      <c r="H141" s="286" t="str">
        <f t="shared" si="11"/>
        <v>否</v>
      </c>
      <c r="I141" s="271" t="str">
        <f t="shared" si="12"/>
        <v>项</v>
      </c>
    </row>
    <row r="142" s="268" customFormat="true" ht="18.75" hidden="true" spans="1:9">
      <c r="A142" s="279" t="s">
        <v>403</v>
      </c>
      <c r="B142" s="280" t="s">
        <v>404</v>
      </c>
      <c r="C142" s="281">
        <v>0</v>
      </c>
      <c r="D142" s="281">
        <v>0</v>
      </c>
      <c r="E142" s="136">
        <f>SUMIFS([2]Sheet1!$D:$D,[2]Sheet1!$A:$A,A142)</f>
        <v>0</v>
      </c>
      <c r="F142" s="147" t="str">
        <f t="shared" si="9"/>
        <v/>
      </c>
      <c r="G142" s="147" t="str">
        <f t="shared" si="10"/>
        <v/>
      </c>
      <c r="H142" s="286" t="str">
        <f t="shared" si="11"/>
        <v>否</v>
      </c>
      <c r="I142" s="271" t="str">
        <f t="shared" si="12"/>
        <v>项</v>
      </c>
    </row>
    <row r="143" s="268" customFormat="true" ht="18.75" hidden="true" spans="1:9">
      <c r="A143" s="279" t="s">
        <v>405</v>
      </c>
      <c r="B143" s="280" t="s">
        <v>406</v>
      </c>
      <c r="C143" s="281">
        <v>0</v>
      </c>
      <c r="D143" s="281">
        <v>0</v>
      </c>
      <c r="E143" s="136">
        <f>SUMIFS([2]Sheet1!$D:$D,[2]Sheet1!$A:$A,A143)</f>
        <v>0</v>
      </c>
      <c r="F143" s="147" t="str">
        <f t="shared" si="9"/>
        <v/>
      </c>
      <c r="G143" s="147" t="str">
        <f t="shared" si="10"/>
        <v/>
      </c>
      <c r="H143" s="286" t="str">
        <f t="shared" si="11"/>
        <v>否</v>
      </c>
      <c r="I143" s="271" t="str">
        <f t="shared" si="12"/>
        <v>项</v>
      </c>
    </row>
    <row r="144" s="268" customFormat="true" ht="18.75" hidden="true" spans="1:9">
      <c r="A144" s="279" t="s">
        <v>407</v>
      </c>
      <c r="B144" s="280" t="s">
        <v>408</v>
      </c>
      <c r="C144" s="281">
        <v>0</v>
      </c>
      <c r="D144" s="281">
        <v>0</v>
      </c>
      <c r="E144" s="136">
        <f>SUMIFS([2]Sheet1!$D:$D,[2]Sheet1!$A:$A,A144)</f>
        <v>0</v>
      </c>
      <c r="F144" s="147" t="str">
        <f t="shared" si="9"/>
        <v/>
      </c>
      <c r="G144" s="147" t="str">
        <f t="shared" si="10"/>
        <v/>
      </c>
      <c r="H144" s="286" t="str">
        <f t="shared" si="11"/>
        <v>否</v>
      </c>
      <c r="I144" s="271" t="str">
        <f t="shared" si="12"/>
        <v>项</v>
      </c>
    </row>
    <row r="145" s="268" customFormat="true" ht="18.75" hidden="true" spans="1:9">
      <c r="A145" s="279" t="s">
        <v>409</v>
      </c>
      <c r="B145" s="280" t="s">
        <v>410</v>
      </c>
      <c r="C145" s="281">
        <v>0</v>
      </c>
      <c r="D145" s="281">
        <v>0</v>
      </c>
      <c r="E145" s="136">
        <f>SUMIFS([2]Sheet1!$D:$D,[2]Sheet1!$A:$A,A145)</f>
        <v>0</v>
      </c>
      <c r="F145" s="147" t="str">
        <f t="shared" si="9"/>
        <v/>
      </c>
      <c r="G145" s="147" t="str">
        <f t="shared" si="10"/>
        <v/>
      </c>
      <c r="H145" s="286" t="str">
        <f t="shared" si="11"/>
        <v>否</v>
      </c>
      <c r="I145" s="271" t="str">
        <f t="shared" si="12"/>
        <v>项</v>
      </c>
    </row>
    <row r="146" s="268" customFormat="true" ht="18.75" hidden="true" spans="1:9">
      <c r="A146" s="279" t="s">
        <v>411</v>
      </c>
      <c r="B146" s="280" t="s">
        <v>207</v>
      </c>
      <c r="C146" s="281">
        <v>0</v>
      </c>
      <c r="D146" s="281">
        <v>0</v>
      </c>
      <c r="E146" s="136">
        <f>SUMIFS([2]Sheet1!$D:$D,[2]Sheet1!$A:$A,A146)</f>
        <v>0</v>
      </c>
      <c r="F146" s="147" t="str">
        <f t="shared" si="9"/>
        <v/>
      </c>
      <c r="G146" s="147" t="str">
        <f t="shared" si="10"/>
        <v/>
      </c>
      <c r="H146" s="286" t="str">
        <f t="shared" si="11"/>
        <v>否</v>
      </c>
      <c r="I146" s="271" t="str">
        <f t="shared" si="12"/>
        <v>项</v>
      </c>
    </row>
    <row r="147" s="268" customFormat="true" ht="18.75" hidden="true" spans="1:9">
      <c r="A147" s="279" t="s">
        <v>412</v>
      </c>
      <c r="B147" s="280" t="s">
        <v>413</v>
      </c>
      <c r="C147" s="281">
        <v>0</v>
      </c>
      <c r="D147" s="281">
        <v>0</v>
      </c>
      <c r="E147" s="136">
        <f>SUMIFS([2]Sheet1!$D:$D,[2]Sheet1!$A:$A,A147)</f>
        <v>0</v>
      </c>
      <c r="F147" s="147" t="str">
        <f t="shared" si="9"/>
        <v/>
      </c>
      <c r="G147" s="147" t="str">
        <f t="shared" si="10"/>
        <v/>
      </c>
      <c r="H147" s="286" t="str">
        <f t="shared" si="11"/>
        <v>否</v>
      </c>
      <c r="I147" s="271" t="str">
        <f t="shared" si="12"/>
        <v>项</v>
      </c>
    </row>
    <row r="148" s="269" customFormat="true" ht="18.75" spans="1:9">
      <c r="A148" s="177" t="s">
        <v>414</v>
      </c>
      <c r="B148" s="180" t="s">
        <v>415</v>
      </c>
      <c r="C148" s="278">
        <f>SUM(C149:C154)</f>
        <v>376</v>
      </c>
      <c r="D148" s="278">
        <f>SUM(D149:D154)</f>
        <v>104</v>
      </c>
      <c r="E148" s="278">
        <f>SUM(E149:E154)</f>
        <v>145</v>
      </c>
      <c r="F148" s="147">
        <f t="shared" si="9"/>
        <v>-0.614</v>
      </c>
      <c r="G148" s="147">
        <f t="shared" si="10"/>
        <v>0.394</v>
      </c>
      <c r="H148" s="286" t="str">
        <f t="shared" si="11"/>
        <v>是</v>
      </c>
      <c r="I148" s="271" t="str">
        <f t="shared" si="12"/>
        <v>款</v>
      </c>
    </row>
    <row r="149" s="268" customFormat="true" ht="18.75" hidden="true" spans="1:9">
      <c r="A149" s="279" t="s">
        <v>416</v>
      </c>
      <c r="B149" s="280" t="s">
        <v>189</v>
      </c>
      <c r="C149" s="281">
        <v>0</v>
      </c>
      <c r="D149" s="281">
        <v>0</v>
      </c>
      <c r="E149" s="136">
        <f>SUMIFS([2]Sheet1!$D:$D,[2]Sheet1!$A:$A,A149)</f>
        <v>0</v>
      </c>
      <c r="F149" s="147" t="str">
        <f t="shared" si="9"/>
        <v/>
      </c>
      <c r="G149" s="147" t="str">
        <f t="shared" si="10"/>
        <v/>
      </c>
      <c r="H149" s="286" t="str">
        <f t="shared" si="11"/>
        <v>否</v>
      </c>
      <c r="I149" s="271" t="str">
        <f t="shared" si="12"/>
        <v>项</v>
      </c>
    </row>
    <row r="150" s="268" customFormat="true" ht="18.75" hidden="true" spans="1:9">
      <c r="A150" s="279" t="s">
        <v>417</v>
      </c>
      <c r="B150" s="280" t="s">
        <v>191</v>
      </c>
      <c r="C150" s="281">
        <v>0</v>
      </c>
      <c r="D150" s="281">
        <v>0</v>
      </c>
      <c r="E150" s="136">
        <f>SUMIFS([2]Sheet1!$D:$D,[2]Sheet1!$A:$A,A150)</f>
        <v>0</v>
      </c>
      <c r="F150" s="147" t="str">
        <f t="shared" si="9"/>
        <v/>
      </c>
      <c r="G150" s="147" t="str">
        <f t="shared" si="10"/>
        <v/>
      </c>
      <c r="H150" s="286" t="str">
        <f t="shared" si="11"/>
        <v>否</v>
      </c>
      <c r="I150" s="271" t="str">
        <f t="shared" si="12"/>
        <v>项</v>
      </c>
    </row>
    <row r="151" s="268" customFormat="true" ht="18.75" hidden="true" spans="1:9">
      <c r="A151" s="279" t="s">
        <v>418</v>
      </c>
      <c r="B151" s="280" t="s">
        <v>193</v>
      </c>
      <c r="C151" s="281">
        <v>0</v>
      </c>
      <c r="D151" s="281">
        <v>0</v>
      </c>
      <c r="E151" s="136">
        <f>SUMIFS([2]Sheet1!$D:$D,[2]Sheet1!$A:$A,A151)</f>
        <v>0</v>
      </c>
      <c r="F151" s="147" t="str">
        <f t="shared" si="9"/>
        <v/>
      </c>
      <c r="G151" s="147" t="str">
        <f t="shared" si="10"/>
        <v/>
      </c>
      <c r="H151" s="286" t="str">
        <f t="shared" si="11"/>
        <v>否</v>
      </c>
      <c r="I151" s="271" t="str">
        <f t="shared" si="12"/>
        <v>项</v>
      </c>
    </row>
    <row r="152" s="268" customFormat="true" ht="18.75" spans="1:9">
      <c r="A152" s="177" t="s">
        <v>419</v>
      </c>
      <c r="B152" s="180" t="s">
        <v>420</v>
      </c>
      <c r="C152" s="278">
        <v>21</v>
      </c>
      <c r="D152" s="278">
        <v>104</v>
      </c>
      <c r="E152" s="136">
        <f>SUMIFS([2]Sheet1!$D:$D,[2]Sheet1!$A:$A,A152)</f>
        <v>131</v>
      </c>
      <c r="F152" s="147">
        <f t="shared" si="9"/>
        <v>5.238</v>
      </c>
      <c r="G152" s="147">
        <f t="shared" si="10"/>
        <v>0.26</v>
      </c>
      <c r="H152" s="286" t="str">
        <f t="shared" si="11"/>
        <v>是</v>
      </c>
      <c r="I152" s="271" t="str">
        <f t="shared" si="12"/>
        <v>项</v>
      </c>
    </row>
    <row r="153" s="268" customFormat="true" ht="18.75" hidden="true" spans="1:9">
      <c r="A153" s="279" t="s">
        <v>421</v>
      </c>
      <c r="B153" s="280" t="s">
        <v>207</v>
      </c>
      <c r="C153" s="281">
        <v>0</v>
      </c>
      <c r="D153" s="281">
        <v>0</v>
      </c>
      <c r="E153" s="136">
        <f>SUMIFS([2]Sheet1!$D:$D,[2]Sheet1!$A:$A,A153)</f>
        <v>0</v>
      </c>
      <c r="F153" s="147" t="str">
        <f t="shared" si="9"/>
        <v/>
      </c>
      <c r="G153" s="147" t="str">
        <f t="shared" si="10"/>
        <v/>
      </c>
      <c r="H153" s="286" t="str">
        <f t="shared" si="11"/>
        <v>否</v>
      </c>
      <c r="I153" s="271" t="str">
        <f t="shared" si="12"/>
        <v>项</v>
      </c>
    </row>
    <row r="154" s="268" customFormat="true" ht="18.75" spans="1:9">
      <c r="A154" s="177" t="s">
        <v>422</v>
      </c>
      <c r="B154" s="180" t="s">
        <v>423</v>
      </c>
      <c r="C154" s="278">
        <v>355</v>
      </c>
      <c r="D154" s="278">
        <v>0</v>
      </c>
      <c r="E154" s="136">
        <f>SUMIFS([2]Sheet1!$D:$D,[2]Sheet1!$A:$A,A154)</f>
        <v>14</v>
      </c>
      <c r="F154" s="147">
        <f t="shared" si="9"/>
        <v>-0.961</v>
      </c>
      <c r="G154" s="147" t="str">
        <f t="shared" si="10"/>
        <v/>
      </c>
      <c r="H154" s="286" t="str">
        <f t="shared" si="11"/>
        <v>是</v>
      </c>
      <c r="I154" s="271" t="str">
        <f t="shared" si="12"/>
        <v>项</v>
      </c>
    </row>
    <row r="155" s="269" customFormat="true" ht="18.75" hidden="true" spans="1:9">
      <c r="A155" s="279" t="s">
        <v>424</v>
      </c>
      <c r="B155" s="280" t="s">
        <v>425</v>
      </c>
      <c r="C155" s="281">
        <f>SUM(C156:C162)</f>
        <v>0</v>
      </c>
      <c r="D155" s="281">
        <f>SUM(D156:D162)</f>
        <v>0</v>
      </c>
      <c r="E155" s="281">
        <f>SUM(E156:E162)</f>
        <v>0</v>
      </c>
      <c r="F155" s="147" t="str">
        <f t="shared" si="9"/>
        <v/>
      </c>
      <c r="G155" s="147" t="str">
        <f t="shared" si="10"/>
        <v/>
      </c>
      <c r="H155" s="286" t="str">
        <f t="shared" si="11"/>
        <v>否</v>
      </c>
      <c r="I155" s="271" t="str">
        <f t="shared" si="12"/>
        <v>款</v>
      </c>
    </row>
    <row r="156" s="268" customFormat="true" ht="18.75" hidden="true" spans="1:9">
      <c r="A156" s="279" t="s">
        <v>426</v>
      </c>
      <c r="B156" s="280" t="s">
        <v>189</v>
      </c>
      <c r="C156" s="281">
        <v>0</v>
      </c>
      <c r="D156" s="281">
        <v>0</v>
      </c>
      <c r="E156" s="136">
        <f>SUMIFS([2]Sheet1!$D:$D,[2]Sheet1!$A:$A,A156)</f>
        <v>0</v>
      </c>
      <c r="F156" s="147" t="str">
        <f t="shared" si="9"/>
        <v/>
      </c>
      <c r="G156" s="147" t="str">
        <f t="shared" si="10"/>
        <v/>
      </c>
      <c r="H156" s="286" t="str">
        <f t="shared" si="11"/>
        <v>否</v>
      </c>
      <c r="I156" s="271" t="str">
        <f t="shared" si="12"/>
        <v>项</v>
      </c>
    </row>
    <row r="157" s="268" customFormat="true" ht="18.75" hidden="true" spans="1:9">
      <c r="A157" s="279" t="s">
        <v>427</v>
      </c>
      <c r="B157" s="280" t="s">
        <v>191</v>
      </c>
      <c r="C157" s="281">
        <v>0</v>
      </c>
      <c r="D157" s="281">
        <v>0</v>
      </c>
      <c r="E157" s="136">
        <f>SUMIFS([2]Sheet1!$D:$D,[2]Sheet1!$A:$A,A157)</f>
        <v>0</v>
      </c>
      <c r="F157" s="147" t="str">
        <f t="shared" si="9"/>
        <v/>
      </c>
      <c r="G157" s="147" t="str">
        <f t="shared" si="10"/>
        <v/>
      </c>
      <c r="H157" s="286" t="str">
        <f t="shared" si="11"/>
        <v>否</v>
      </c>
      <c r="I157" s="271" t="str">
        <f t="shared" si="12"/>
        <v>项</v>
      </c>
    </row>
    <row r="158" s="268" customFormat="true" ht="18.75" hidden="true" spans="1:9">
      <c r="A158" s="279" t="s">
        <v>428</v>
      </c>
      <c r="B158" s="280" t="s">
        <v>193</v>
      </c>
      <c r="C158" s="281">
        <v>0</v>
      </c>
      <c r="D158" s="281">
        <v>0</v>
      </c>
      <c r="E158" s="136">
        <f>SUMIFS([2]Sheet1!$D:$D,[2]Sheet1!$A:$A,A158)</f>
        <v>0</v>
      </c>
      <c r="F158" s="147" t="str">
        <f t="shared" si="9"/>
        <v/>
      </c>
      <c r="G158" s="147" t="str">
        <f t="shared" si="10"/>
        <v/>
      </c>
      <c r="H158" s="286" t="str">
        <f t="shared" si="11"/>
        <v>否</v>
      </c>
      <c r="I158" s="271" t="str">
        <f t="shared" si="12"/>
        <v>项</v>
      </c>
    </row>
    <row r="159" s="268" customFormat="true" ht="18.75" hidden="true" spans="1:9">
      <c r="A159" s="279" t="s">
        <v>429</v>
      </c>
      <c r="B159" s="280" t="s">
        <v>430</v>
      </c>
      <c r="C159" s="281">
        <v>0</v>
      </c>
      <c r="D159" s="281">
        <v>0</v>
      </c>
      <c r="E159" s="136">
        <f>SUMIFS([2]Sheet1!$D:$D,[2]Sheet1!$A:$A,A159)</f>
        <v>0</v>
      </c>
      <c r="F159" s="147" t="str">
        <f t="shared" si="9"/>
        <v/>
      </c>
      <c r="G159" s="147" t="str">
        <f t="shared" si="10"/>
        <v/>
      </c>
      <c r="H159" s="286" t="str">
        <f t="shared" si="11"/>
        <v>否</v>
      </c>
      <c r="I159" s="271" t="str">
        <f t="shared" si="12"/>
        <v>项</v>
      </c>
    </row>
    <row r="160" s="268" customFormat="true" ht="18.75" hidden="true" spans="1:9">
      <c r="A160" s="279" t="s">
        <v>431</v>
      </c>
      <c r="B160" s="280" t="s">
        <v>432</v>
      </c>
      <c r="C160" s="281">
        <v>0</v>
      </c>
      <c r="D160" s="281">
        <v>0</v>
      </c>
      <c r="E160" s="136">
        <f>SUMIFS([2]Sheet1!$D:$D,[2]Sheet1!$A:$A,A160)</f>
        <v>0</v>
      </c>
      <c r="F160" s="147" t="str">
        <f t="shared" si="9"/>
        <v/>
      </c>
      <c r="G160" s="147" t="str">
        <f t="shared" si="10"/>
        <v/>
      </c>
      <c r="H160" s="286" t="str">
        <f t="shared" si="11"/>
        <v>否</v>
      </c>
      <c r="I160" s="271" t="str">
        <f t="shared" si="12"/>
        <v>项</v>
      </c>
    </row>
    <row r="161" s="268" customFormat="true" ht="18.75" hidden="true" spans="1:9">
      <c r="A161" s="279" t="s">
        <v>433</v>
      </c>
      <c r="B161" s="280" t="s">
        <v>207</v>
      </c>
      <c r="C161" s="281">
        <v>0</v>
      </c>
      <c r="D161" s="281">
        <v>0</v>
      </c>
      <c r="E161" s="136">
        <f>SUMIFS([2]Sheet1!$D:$D,[2]Sheet1!$A:$A,A161)</f>
        <v>0</v>
      </c>
      <c r="F161" s="147" t="str">
        <f t="shared" si="9"/>
        <v/>
      </c>
      <c r="G161" s="147" t="str">
        <f t="shared" si="10"/>
        <v/>
      </c>
      <c r="H161" s="286" t="str">
        <f t="shared" si="11"/>
        <v>否</v>
      </c>
      <c r="I161" s="271" t="str">
        <f t="shared" si="12"/>
        <v>项</v>
      </c>
    </row>
    <row r="162" s="268" customFormat="true" ht="18.75" hidden="true" spans="1:9">
      <c r="A162" s="279" t="s">
        <v>434</v>
      </c>
      <c r="B162" s="280" t="s">
        <v>435</v>
      </c>
      <c r="C162" s="281">
        <v>0</v>
      </c>
      <c r="D162" s="281">
        <v>0</v>
      </c>
      <c r="E162" s="136">
        <f>SUMIFS([2]Sheet1!$D:$D,[2]Sheet1!$A:$A,A162)</f>
        <v>0</v>
      </c>
      <c r="F162" s="147" t="str">
        <f t="shared" si="9"/>
        <v/>
      </c>
      <c r="G162" s="147" t="str">
        <f t="shared" si="10"/>
        <v/>
      </c>
      <c r="H162" s="286" t="str">
        <f t="shared" si="11"/>
        <v>否</v>
      </c>
      <c r="I162" s="271" t="str">
        <f t="shared" si="12"/>
        <v>项</v>
      </c>
    </row>
    <row r="163" s="269" customFormat="true" ht="18.75" spans="1:9">
      <c r="A163" s="177" t="s">
        <v>436</v>
      </c>
      <c r="B163" s="180" t="s">
        <v>437</v>
      </c>
      <c r="C163" s="278">
        <f>SUM(C164:C168)</f>
        <v>63</v>
      </c>
      <c r="D163" s="278">
        <f>SUM(D164:D168)</f>
        <v>129</v>
      </c>
      <c r="E163" s="278">
        <f>SUM(E164:E168)</f>
        <v>70</v>
      </c>
      <c r="F163" s="147">
        <f t="shared" si="9"/>
        <v>0.111</v>
      </c>
      <c r="G163" s="147">
        <f t="shared" si="10"/>
        <v>-0.457</v>
      </c>
      <c r="H163" s="286" t="str">
        <f t="shared" si="11"/>
        <v>是</v>
      </c>
      <c r="I163" s="271" t="str">
        <f t="shared" si="12"/>
        <v>款</v>
      </c>
    </row>
    <row r="164" s="268" customFormat="true" ht="18.75" hidden="true" spans="1:9">
      <c r="A164" s="279" t="s">
        <v>438</v>
      </c>
      <c r="B164" s="280" t="s">
        <v>189</v>
      </c>
      <c r="C164" s="281">
        <v>0</v>
      </c>
      <c r="D164" s="281">
        <v>0</v>
      </c>
      <c r="E164" s="136">
        <f>SUMIFS([2]Sheet1!$D:$D,[2]Sheet1!$A:$A,A164)</f>
        <v>0</v>
      </c>
      <c r="F164" s="147" t="str">
        <f t="shared" si="9"/>
        <v/>
      </c>
      <c r="G164" s="147" t="str">
        <f t="shared" si="10"/>
        <v/>
      </c>
      <c r="H164" s="286" t="str">
        <f t="shared" si="11"/>
        <v>否</v>
      </c>
      <c r="I164" s="271" t="str">
        <f t="shared" si="12"/>
        <v>项</v>
      </c>
    </row>
    <row r="165" s="268" customFormat="true" ht="18.75" hidden="true" spans="1:9">
      <c r="A165" s="279" t="s">
        <v>439</v>
      </c>
      <c r="B165" s="280" t="s">
        <v>191</v>
      </c>
      <c r="C165" s="281">
        <v>0</v>
      </c>
      <c r="D165" s="281">
        <v>0</v>
      </c>
      <c r="E165" s="136">
        <f>SUMIFS([2]Sheet1!$D:$D,[2]Sheet1!$A:$A,A165)</f>
        <v>0</v>
      </c>
      <c r="F165" s="147" t="str">
        <f t="shared" si="9"/>
        <v/>
      </c>
      <c r="G165" s="147" t="str">
        <f t="shared" si="10"/>
        <v/>
      </c>
      <c r="H165" s="286" t="str">
        <f t="shared" si="11"/>
        <v>否</v>
      </c>
      <c r="I165" s="271" t="str">
        <f t="shared" si="12"/>
        <v>项</v>
      </c>
    </row>
    <row r="166" s="268" customFormat="true" ht="18.75" hidden="true" spans="1:9">
      <c r="A166" s="279" t="s">
        <v>440</v>
      </c>
      <c r="B166" s="280" t="s">
        <v>193</v>
      </c>
      <c r="C166" s="281">
        <v>0</v>
      </c>
      <c r="D166" s="281">
        <v>0</v>
      </c>
      <c r="E166" s="136">
        <f>SUMIFS([2]Sheet1!$D:$D,[2]Sheet1!$A:$A,A166)</f>
        <v>0</v>
      </c>
      <c r="F166" s="147" t="str">
        <f t="shared" si="9"/>
        <v/>
      </c>
      <c r="G166" s="147" t="str">
        <f t="shared" si="10"/>
        <v/>
      </c>
      <c r="H166" s="286" t="str">
        <f t="shared" si="11"/>
        <v>否</v>
      </c>
      <c r="I166" s="271" t="str">
        <f t="shared" si="12"/>
        <v>项</v>
      </c>
    </row>
    <row r="167" s="268" customFormat="true" ht="18.75" spans="1:9">
      <c r="A167" s="177" t="s">
        <v>441</v>
      </c>
      <c r="B167" s="180" t="s">
        <v>442</v>
      </c>
      <c r="C167" s="278">
        <v>63</v>
      </c>
      <c r="D167" s="278">
        <v>129</v>
      </c>
      <c r="E167" s="136">
        <f>SUMIFS([2]Sheet1!$D:$D,[2]Sheet1!$A:$A,A167)</f>
        <v>70</v>
      </c>
      <c r="F167" s="147">
        <f t="shared" si="9"/>
        <v>0.111</v>
      </c>
      <c r="G167" s="147">
        <f t="shared" si="10"/>
        <v>-0.457</v>
      </c>
      <c r="H167" s="286" t="str">
        <f t="shared" si="11"/>
        <v>是</v>
      </c>
      <c r="I167" s="271" t="str">
        <f t="shared" si="12"/>
        <v>项</v>
      </c>
    </row>
    <row r="168" s="268" customFormat="true" ht="18.75" hidden="true" spans="1:9">
      <c r="A168" s="279" t="s">
        <v>443</v>
      </c>
      <c r="B168" s="280" t="s">
        <v>444</v>
      </c>
      <c r="C168" s="281">
        <v>0</v>
      </c>
      <c r="D168" s="281">
        <v>0</v>
      </c>
      <c r="E168" s="136">
        <f>SUMIFS([2]Sheet1!$D:$D,[2]Sheet1!$A:$A,A168)</f>
        <v>0</v>
      </c>
      <c r="F168" s="147" t="str">
        <f t="shared" si="9"/>
        <v/>
      </c>
      <c r="G168" s="147" t="str">
        <f t="shared" si="10"/>
        <v/>
      </c>
      <c r="H168" s="286" t="str">
        <f t="shared" si="11"/>
        <v>否</v>
      </c>
      <c r="I168" s="271" t="str">
        <f t="shared" si="12"/>
        <v>项</v>
      </c>
    </row>
    <row r="169" s="269" customFormat="true" ht="18.75" spans="1:9">
      <c r="A169" s="177" t="s">
        <v>445</v>
      </c>
      <c r="B169" s="180" t="s">
        <v>446</v>
      </c>
      <c r="C169" s="278">
        <f>SUM(C170:C175)</f>
        <v>89</v>
      </c>
      <c r="D169" s="278">
        <f>SUM(D170:D175)</f>
        <v>93</v>
      </c>
      <c r="E169" s="278">
        <f>SUM(E170:E175)</f>
        <v>81</v>
      </c>
      <c r="F169" s="147">
        <f t="shared" si="9"/>
        <v>-0.09</v>
      </c>
      <c r="G169" s="147">
        <f t="shared" si="10"/>
        <v>-0.129</v>
      </c>
      <c r="H169" s="286" t="str">
        <f t="shared" si="11"/>
        <v>是</v>
      </c>
      <c r="I169" s="271" t="str">
        <f t="shared" si="12"/>
        <v>款</v>
      </c>
    </row>
    <row r="170" s="268" customFormat="true" ht="18.75" spans="1:9">
      <c r="A170" s="177" t="s">
        <v>447</v>
      </c>
      <c r="B170" s="180" t="s">
        <v>189</v>
      </c>
      <c r="C170" s="278">
        <v>89</v>
      </c>
      <c r="D170" s="278">
        <v>89</v>
      </c>
      <c r="E170" s="136">
        <f>SUMIFS([2]Sheet1!$D:$D,[2]Sheet1!$A:$A,A170)</f>
        <v>81</v>
      </c>
      <c r="F170" s="147">
        <f t="shared" si="9"/>
        <v>-0.09</v>
      </c>
      <c r="G170" s="147">
        <f t="shared" si="10"/>
        <v>-0.09</v>
      </c>
      <c r="H170" s="286" t="str">
        <f t="shared" si="11"/>
        <v>是</v>
      </c>
      <c r="I170" s="271" t="str">
        <f t="shared" si="12"/>
        <v>项</v>
      </c>
    </row>
    <row r="171" s="268" customFormat="true" ht="18.75" spans="1:9">
      <c r="A171" s="177" t="s">
        <v>448</v>
      </c>
      <c r="B171" s="180" t="s">
        <v>191</v>
      </c>
      <c r="C171" s="278">
        <v>0</v>
      </c>
      <c r="D171" s="278">
        <v>4</v>
      </c>
      <c r="E171" s="136">
        <f>SUMIFS([2]Sheet1!$D:$D,[2]Sheet1!$A:$A,A171)</f>
        <v>0</v>
      </c>
      <c r="F171" s="147" t="str">
        <f t="shared" si="9"/>
        <v/>
      </c>
      <c r="G171" s="147">
        <f t="shared" si="10"/>
        <v>-1</v>
      </c>
      <c r="H171" s="286" t="str">
        <f t="shared" si="11"/>
        <v>是</v>
      </c>
      <c r="I171" s="271" t="str">
        <f t="shared" si="12"/>
        <v>项</v>
      </c>
    </row>
    <row r="172" s="268" customFormat="true" ht="18.75" hidden="true" spans="1:9">
      <c r="A172" s="279" t="s">
        <v>449</v>
      </c>
      <c r="B172" s="280" t="s">
        <v>193</v>
      </c>
      <c r="C172" s="281">
        <v>0</v>
      </c>
      <c r="D172" s="281">
        <v>0</v>
      </c>
      <c r="E172" s="136">
        <f>SUMIFS([2]Sheet1!$D:$D,[2]Sheet1!$A:$A,A172)</f>
        <v>0</v>
      </c>
      <c r="F172" s="147" t="str">
        <f t="shared" si="9"/>
        <v/>
      </c>
      <c r="G172" s="147" t="str">
        <f t="shared" si="10"/>
        <v/>
      </c>
      <c r="H172" s="286" t="str">
        <f t="shared" si="11"/>
        <v>否</v>
      </c>
      <c r="I172" s="271" t="str">
        <f t="shared" si="12"/>
        <v>项</v>
      </c>
    </row>
    <row r="173" s="268" customFormat="true" ht="18.75" hidden="true" spans="1:9">
      <c r="A173" s="279" t="s">
        <v>450</v>
      </c>
      <c r="B173" s="280" t="s">
        <v>220</v>
      </c>
      <c r="C173" s="281">
        <v>0</v>
      </c>
      <c r="D173" s="281">
        <v>0</v>
      </c>
      <c r="E173" s="136">
        <f>SUMIFS([2]Sheet1!$D:$D,[2]Sheet1!$A:$A,A173)</f>
        <v>0</v>
      </c>
      <c r="F173" s="147" t="str">
        <f t="shared" si="9"/>
        <v/>
      </c>
      <c r="G173" s="147" t="str">
        <f t="shared" si="10"/>
        <v/>
      </c>
      <c r="H173" s="286" t="str">
        <f t="shared" si="11"/>
        <v>否</v>
      </c>
      <c r="I173" s="271" t="str">
        <f t="shared" si="12"/>
        <v>项</v>
      </c>
    </row>
    <row r="174" s="268" customFormat="true" ht="18.75" hidden="true" spans="1:9">
      <c r="A174" s="279" t="s">
        <v>451</v>
      </c>
      <c r="B174" s="280" t="s">
        <v>207</v>
      </c>
      <c r="C174" s="281">
        <v>0</v>
      </c>
      <c r="D174" s="281">
        <v>0</v>
      </c>
      <c r="E174" s="136">
        <f>SUMIFS([2]Sheet1!$D:$D,[2]Sheet1!$A:$A,A174)</f>
        <v>0</v>
      </c>
      <c r="F174" s="147" t="str">
        <f t="shared" si="9"/>
        <v/>
      </c>
      <c r="G174" s="147" t="str">
        <f t="shared" si="10"/>
        <v/>
      </c>
      <c r="H174" s="286" t="str">
        <f t="shared" si="11"/>
        <v>否</v>
      </c>
      <c r="I174" s="271" t="str">
        <f t="shared" si="12"/>
        <v>项</v>
      </c>
    </row>
    <row r="175" s="268" customFormat="true" ht="18.75" hidden="true" spans="1:9">
      <c r="A175" s="279" t="s">
        <v>452</v>
      </c>
      <c r="B175" s="280" t="s">
        <v>453</v>
      </c>
      <c r="C175" s="281">
        <v>0</v>
      </c>
      <c r="D175" s="281">
        <v>0</v>
      </c>
      <c r="E175" s="136">
        <f>SUMIFS([2]Sheet1!$D:$D,[2]Sheet1!$A:$A,A175)</f>
        <v>0</v>
      </c>
      <c r="F175" s="147" t="str">
        <f t="shared" si="9"/>
        <v/>
      </c>
      <c r="G175" s="147" t="str">
        <f t="shared" si="10"/>
        <v/>
      </c>
      <c r="H175" s="286" t="str">
        <f t="shared" si="11"/>
        <v>否</v>
      </c>
      <c r="I175" s="271" t="str">
        <f t="shared" si="12"/>
        <v>项</v>
      </c>
    </row>
    <row r="176" s="269" customFormat="true" ht="18.75" spans="1:9">
      <c r="A176" s="177" t="s">
        <v>454</v>
      </c>
      <c r="B176" s="180" t="s">
        <v>455</v>
      </c>
      <c r="C176" s="278">
        <f>SUM(C177:C182)</f>
        <v>271</v>
      </c>
      <c r="D176" s="278">
        <f>SUM(D177:D182)</f>
        <v>294</v>
      </c>
      <c r="E176" s="278">
        <f>SUM(E177:E182)</f>
        <v>273</v>
      </c>
      <c r="F176" s="147">
        <f t="shared" si="9"/>
        <v>0.007</v>
      </c>
      <c r="G176" s="147">
        <f t="shared" si="10"/>
        <v>-0.071</v>
      </c>
      <c r="H176" s="286" t="str">
        <f t="shared" si="11"/>
        <v>是</v>
      </c>
      <c r="I176" s="271" t="str">
        <f t="shared" si="12"/>
        <v>款</v>
      </c>
    </row>
    <row r="177" s="268" customFormat="true" ht="18.75" spans="1:9">
      <c r="A177" s="177" t="s">
        <v>456</v>
      </c>
      <c r="B177" s="180" t="s">
        <v>189</v>
      </c>
      <c r="C177" s="278">
        <v>245</v>
      </c>
      <c r="D177" s="278">
        <v>260</v>
      </c>
      <c r="E177" s="136">
        <f>SUMIFS([2]Sheet1!$D:$D,[2]Sheet1!$A:$A,A177)</f>
        <v>235</v>
      </c>
      <c r="F177" s="147">
        <f t="shared" si="9"/>
        <v>-0.041</v>
      </c>
      <c r="G177" s="147">
        <f t="shared" si="10"/>
        <v>-0.096</v>
      </c>
      <c r="H177" s="286" t="str">
        <f t="shared" si="11"/>
        <v>是</v>
      </c>
      <c r="I177" s="271" t="str">
        <f t="shared" si="12"/>
        <v>项</v>
      </c>
    </row>
    <row r="178" s="268" customFormat="true" ht="18.75" spans="1:9">
      <c r="A178" s="177" t="s">
        <v>457</v>
      </c>
      <c r="B178" s="180" t="s">
        <v>191</v>
      </c>
      <c r="C178" s="278">
        <v>6</v>
      </c>
      <c r="D178" s="278">
        <v>0</v>
      </c>
      <c r="E178" s="136">
        <f>SUMIFS([2]Sheet1!$D:$D,[2]Sheet1!$A:$A,A178)</f>
        <v>9</v>
      </c>
      <c r="F178" s="147">
        <f t="shared" si="9"/>
        <v>0.5</v>
      </c>
      <c r="G178" s="147" t="str">
        <f t="shared" si="10"/>
        <v/>
      </c>
      <c r="H178" s="286" t="str">
        <f t="shared" si="11"/>
        <v>是</v>
      </c>
      <c r="I178" s="271" t="str">
        <f t="shared" si="12"/>
        <v>项</v>
      </c>
    </row>
    <row r="179" s="268" customFormat="true" ht="18.75" hidden="true" spans="1:9">
      <c r="A179" s="279" t="s">
        <v>458</v>
      </c>
      <c r="B179" s="280" t="s">
        <v>193</v>
      </c>
      <c r="C179" s="281">
        <v>0</v>
      </c>
      <c r="D179" s="281">
        <v>0</v>
      </c>
      <c r="E179" s="136">
        <f>SUMIFS([2]Sheet1!$D:$D,[2]Sheet1!$A:$A,A179)</f>
        <v>0</v>
      </c>
      <c r="F179" s="147" t="str">
        <f t="shared" si="9"/>
        <v/>
      </c>
      <c r="G179" s="147" t="str">
        <f t="shared" si="10"/>
        <v/>
      </c>
      <c r="H179" s="286" t="str">
        <f t="shared" si="11"/>
        <v>否</v>
      </c>
      <c r="I179" s="271" t="str">
        <f t="shared" si="12"/>
        <v>项</v>
      </c>
    </row>
    <row r="180" s="268" customFormat="true" ht="18.75" hidden="true" spans="1:9">
      <c r="A180" s="293">
        <v>2012906</v>
      </c>
      <c r="B180" s="280" t="s">
        <v>459</v>
      </c>
      <c r="C180" s="281">
        <v>0</v>
      </c>
      <c r="D180" s="281">
        <v>0</v>
      </c>
      <c r="E180" s="136">
        <f>SUMIFS([2]Sheet1!$D:$D,[2]Sheet1!$A:$A,A180)</f>
        <v>0</v>
      </c>
      <c r="F180" s="147" t="str">
        <f t="shared" si="9"/>
        <v/>
      </c>
      <c r="G180" s="147" t="str">
        <f t="shared" si="10"/>
        <v/>
      </c>
      <c r="H180" s="286" t="str">
        <f t="shared" si="11"/>
        <v>否</v>
      </c>
      <c r="I180" s="271" t="str">
        <f t="shared" si="12"/>
        <v>项</v>
      </c>
    </row>
    <row r="181" s="268" customFormat="true" ht="18.75" hidden="true" spans="1:9">
      <c r="A181" s="279" t="s">
        <v>460</v>
      </c>
      <c r="B181" s="280" t="s">
        <v>207</v>
      </c>
      <c r="C181" s="281">
        <v>0</v>
      </c>
      <c r="D181" s="281">
        <v>0</v>
      </c>
      <c r="E181" s="136">
        <f>SUMIFS([2]Sheet1!$D:$D,[2]Sheet1!$A:$A,A181)</f>
        <v>0</v>
      </c>
      <c r="F181" s="147" t="str">
        <f t="shared" si="9"/>
        <v/>
      </c>
      <c r="G181" s="147" t="str">
        <f t="shared" si="10"/>
        <v/>
      </c>
      <c r="H181" s="286" t="str">
        <f t="shared" si="11"/>
        <v>否</v>
      </c>
      <c r="I181" s="271" t="str">
        <f t="shared" si="12"/>
        <v>项</v>
      </c>
    </row>
    <row r="182" s="268" customFormat="true" ht="18.75" spans="1:9">
      <c r="A182" s="177" t="s">
        <v>461</v>
      </c>
      <c r="B182" s="180" t="s">
        <v>462</v>
      </c>
      <c r="C182" s="278">
        <v>20</v>
      </c>
      <c r="D182" s="278">
        <v>34</v>
      </c>
      <c r="E182" s="136">
        <f>SUMIFS([2]Sheet1!$D:$D,[2]Sheet1!$A:$A,A182)</f>
        <v>29</v>
      </c>
      <c r="F182" s="147">
        <f t="shared" si="9"/>
        <v>0.45</v>
      </c>
      <c r="G182" s="147">
        <f t="shared" si="10"/>
        <v>-0.147</v>
      </c>
      <c r="H182" s="286" t="str">
        <f t="shared" si="11"/>
        <v>是</v>
      </c>
      <c r="I182" s="271" t="str">
        <f t="shared" si="12"/>
        <v>项</v>
      </c>
    </row>
    <row r="183" s="269" customFormat="true" ht="18.75" spans="1:9">
      <c r="A183" s="177" t="s">
        <v>463</v>
      </c>
      <c r="B183" s="180" t="s">
        <v>464</v>
      </c>
      <c r="C183" s="278">
        <f>SUM(C184:C189)</f>
        <v>906</v>
      </c>
      <c r="D183" s="278">
        <f>SUM(D184:D189)</f>
        <v>1561</v>
      </c>
      <c r="E183" s="278">
        <f>SUM(E184:E189)</f>
        <v>1027</v>
      </c>
      <c r="F183" s="147">
        <f t="shared" si="9"/>
        <v>0.134</v>
      </c>
      <c r="G183" s="147">
        <f t="shared" si="10"/>
        <v>-0.342</v>
      </c>
      <c r="H183" s="286" t="str">
        <f t="shared" si="11"/>
        <v>是</v>
      </c>
      <c r="I183" s="271" t="str">
        <f t="shared" si="12"/>
        <v>款</v>
      </c>
    </row>
    <row r="184" s="268" customFormat="true" ht="18.75" spans="1:9">
      <c r="A184" s="177" t="s">
        <v>465</v>
      </c>
      <c r="B184" s="180" t="s">
        <v>189</v>
      </c>
      <c r="C184" s="278">
        <v>421</v>
      </c>
      <c r="D184" s="278">
        <v>501</v>
      </c>
      <c r="E184" s="136">
        <f>SUMIFS([2]Sheet1!$D:$D,[2]Sheet1!$A:$A,A184)</f>
        <v>502</v>
      </c>
      <c r="F184" s="147">
        <f t="shared" si="9"/>
        <v>0.192</v>
      </c>
      <c r="G184" s="147">
        <f t="shared" si="10"/>
        <v>0.002</v>
      </c>
      <c r="H184" s="286" t="str">
        <f t="shared" si="11"/>
        <v>是</v>
      </c>
      <c r="I184" s="271" t="str">
        <f t="shared" si="12"/>
        <v>项</v>
      </c>
    </row>
    <row r="185" s="268" customFormat="true" ht="18.75" spans="1:9">
      <c r="A185" s="177" t="s">
        <v>466</v>
      </c>
      <c r="B185" s="180" t="s">
        <v>191</v>
      </c>
      <c r="C185" s="278">
        <v>27</v>
      </c>
      <c r="D185" s="278">
        <v>146</v>
      </c>
      <c r="E185" s="136">
        <f>SUMIFS([2]Sheet1!$D:$D,[2]Sheet1!$A:$A,A185)</f>
        <v>26</v>
      </c>
      <c r="F185" s="147">
        <f t="shared" si="9"/>
        <v>-0.037</v>
      </c>
      <c r="G185" s="147">
        <f t="shared" si="10"/>
        <v>-0.822</v>
      </c>
      <c r="H185" s="286" t="str">
        <f t="shared" si="11"/>
        <v>是</v>
      </c>
      <c r="I185" s="271" t="str">
        <f t="shared" si="12"/>
        <v>项</v>
      </c>
    </row>
    <row r="186" s="268" customFormat="true" ht="18.75" hidden="true" spans="1:9">
      <c r="A186" s="279" t="s">
        <v>467</v>
      </c>
      <c r="B186" s="280" t="s">
        <v>193</v>
      </c>
      <c r="C186" s="281">
        <v>0</v>
      </c>
      <c r="D186" s="281">
        <v>0</v>
      </c>
      <c r="E186" s="136">
        <f>SUMIFS([2]Sheet1!$D:$D,[2]Sheet1!$A:$A,A186)</f>
        <v>0</v>
      </c>
      <c r="F186" s="147" t="str">
        <f t="shared" si="9"/>
        <v/>
      </c>
      <c r="G186" s="147" t="str">
        <f t="shared" si="10"/>
        <v/>
      </c>
      <c r="H186" s="286" t="str">
        <f t="shared" si="11"/>
        <v>否</v>
      </c>
      <c r="I186" s="271" t="str">
        <f t="shared" si="12"/>
        <v>项</v>
      </c>
    </row>
    <row r="187" s="268" customFormat="true" ht="18.75" spans="1:9">
      <c r="A187" s="177" t="s">
        <v>468</v>
      </c>
      <c r="B187" s="180" t="s">
        <v>469</v>
      </c>
      <c r="C187" s="278">
        <v>30</v>
      </c>
      <c r="D187" s="278">
        <v>83</v>
      </c>
      <c r="E187" s="136">
        <f>SUMIFS([2]Sheet1!$D:$D,[2]Sheet1!$A:$A,A187)</f>
        <v>4</v>
      </c>
      <c r="F187" s="147">
        <f t="shared" si="9"/>
        <v>-0.867</v>
      </c>
      <c r="G187" s="147">
        <f t="shared" si="10"/>
        <v>-0.952</v>
      </c>
      <c r="H187" s="286" t="str">
        <f t="shared" si="11"/>
        <v>是</v>
      </c>
      <c r="I187" s="271" t="str">
        <f t="shared" si="12"/>
        <v>项</v>
      </c>
    </row>
    <row r="188" s="268" customFormat="true" ht="18.75" spans="1:9">
      <c r="A188" s="177" t="s">
        <v>470</v>
      </c>
      <c r="B188" s="180" t="s">
        <v>207</v>
      </c>
      <c r="C188" s="278">
        <v>361</v>
      </c>
      <c r="D188" s="278">
        <v>606</v>
      </c>
      <c r="E188" s="136">
        <f>SUMIFS([2]Sheet1!$D:$D,[2]Sheet1!$A:$A,A188)</f>
        <v>375</v>
      </c>
      <c r="F188" s="147">
        <f t="shared" si="9"/>
        <v>0.039</v>
      </c>
      <c r="G188" s="147">
        <f t="shared" si="10"/>
        <v>-0.381</v>
      </c>
      <c r="H188" s="286" t="str">
        <f t="shared" si="11"/>
        <v>是</v>
      </c>
      <c r="I188" s="271" t="str">
        <f t="shared" si="12"/>
        <v>项</v>
      </c>
    </row>
    <row r="189" s="268" customFormat="true" ht="37.5" spans="1:9">
      <c r="A189" s="177" t="s">
        <v>471</v>
      </c>
      <c r="B189" s="180" t="s">
        <v>472</v>
      </c>
      <c r="C189" s="278">
        <v>67</v>
      </c>
      <c r="D189" s="278">
        <v>225</v>
      </c>
      <c r="E189" s="136">
        <f>SUMIFS([2]Sheet1!$D:$D,[2]Sheet1!$A:$A,A189)</f>
        <v>120</v>
      </c>
      <c r="F189" s="147">
        <f t="shared" si="9"/>
        <v>0.791</v>
      </c>
      <c r="G189" s="147">
        <f t="shared" si="10"/>
        <v>-0.467</v>
      </c>
      <c r="H189" s="286" t="str">
        <f t="shared" si="11"/>
        <v>是</v>
      </c>
      <c r="I189" s="271" t="str">
        <f t="shared" si="12"/>
        <v>项</v>
      </c>
    </row>
    <row r="190" s="269" customFormat="true" ht="18.75" spans="1:11">
      <c r="A190" s="177" t="s">
        <v>473</v>
      </c>
      <c r="B190" s="180" t="s">
        <v>474</v>
      </c>
      <c r="C190" s="278">
        <f>SUM(C191:C196)</f>
        <v>834</v>
      </c>
      <c r="D190" s="278">
        <f>SUM(D191:D196)</f>
        <v>1255</v>
      </c>
      <c r="E190" s="278">
        <f>SUM(E191:E196)</f>
        <v>389</v>
      </c>
      <c r="F190" s="147">
        <f t="shared" si="9"/>
        <v>-0.534</v>
      </c>
      <c r="G190" s="147">
        <f t="shared" si="10"/>
        <v>-0.69</v>
      </c>
      <c r="H190" s="286" t="str">
        <f t="shared" si="11"/>
        <v>是</v>
      </c>
      <c r="I190" s="271" t="str">
        <f t="shared" si="12"/>
        <v>款</v>
      </c>
      <c r="J190" s="133">
        <f>SUM(J191:J199)</f>
        <v>97454</v>
      </c>
      <c r="K190" s="269" t="s">
        <v>475</v>
      </c>
    </row>
    <row r="191" s="268" customFormat="true" ht="18.75" spans="1:11">
      <c r="A191" s="177" t="s">
        <v>476</v>
      </c>
      <c r="B191" s="180" t="s">
        <v>189</v>
      </c>
      <c r="C191" s="278">
        <v>351</v>
      </c>
      <c r="D191" s="278">
        <v>446</v>
      </c>
      <c r="E191" s="136">
        <f>SUMIFS([2]Sheet1!$D:$D,[2]Sheet1!$A:$A,A191)</f>
        <v>373</v>
      </c>
      <c r="F191" s="147">
        <f t="shared" si="9"/>
        <v>0.063</v>
      </c>
      <c r="G191" s="147">
        <f t="shared" si="10"/>
        <v>-0.164</v>
      </c>
      <c r="H191" s="286" t="str">
        <f t="shared" si="11"/>
        <v>是</v>
      </c>
      <c r="I191" s="271" t="str">
        <f t="shared" si="12"/>
        <v>项</v>
      </c>
      <c r="J191" s="136">
        <v>49707</v>
      </c>
      <c r="K191" s="268" t="s">
        <v>477</v>
      </c>
    </row>
    <row r="192" s="268" customFormat="true" ht="18.75" spans="1:11">
      <c r="A192" s="177" t="s">
        <v>478</v>
      </c>
      <c r="B192" s="180" t="s">
        <v>191</v>
      </c>
      <c r="C192" s="278">
        <v>483</v>
      </c>
      <c r="D192" s="278">
        <v>809</v>
      </c>
      <c r="E192" s="136">
        <f>SUMIFS([2]Sheet1!$D:$D,[2]Sheet1!$A:$A,A192)</f>
        <v>16</v>
      </c>
      <c r="F192" s="147">
        <f t="shared" si="9"/>
        <v>-0.967</v>
      </c>
      <c r="G192" s="147">
        <f t="shared" si="10"/>
        <v>-0.98</v>
      </c>
      <c r="H192" s="286" t="str">
        <f t="shared" si="11"/>
        <v>是</v>
      </c>
      <c r="I192" s="271" t="str">
        <f t="shared" si="12"/>
        <v>项</v>
      </c>
      <c r="J192" s="136">
        <v>2308</v>
      </c>
      <c r="K192" s="268" t="s">
        <v>479</v>
      </c>
    </row>
    <row r="193" s="268" customFormat="true" ht="18.75" hidden="true" spans="1:11">
      <c r="A193" s="279" t="s">
        <v>480</v>
      </c>
      <c r="B193" s="280" t="s">
        <v>193</v>
      </c>
      <c r="C193" s="281">
        <v>0</v>
      </c>
      <c r="D193" s="281">
        <v>0</v>
      </c>
      <c r="E193" s="136">
        <f>SUMIFS([2]Sheet1!$D:$D,[2]Sheet1!$A:$A,A193)</f>
        <v>0</v>
      </c>
      <c r="F193" s="147" t="str">
        <f t="shared" si="9"/>
        <v/>
      </c>
      <c r="G193" s="147" t="str">
        <f t="shared" si="10"/>
        <v/>
      </c>
      <c r="H193" s="286" t="str">
        <f t="shared" si="11"/>
        <v>否</v>
      </c>
      <c r="I193" s="271" t="str">
        <f t="shared" si="12"/>
        <v>项</v>
      </c>
      <c r="J193" s="136">
        <v>1</v>
      </c>
      <c r="K193" s="268" t="s">
        <v>481</v>
      </c>
    </row>
    <row r="194" s="268" customFormat="true" ht="18.75" hidden="true" spans="1:11">
      <c r="A194" s="279" t="s">
        <v>482</v>
      </c>
      <c r="B194" s="280" t="s">
        <v>483</v>
      </c>
      <c r="C194" s="281">
        <v>0</v>
      </c>
      <c r="D194" s="281">
        <v>0</v>
      </c>
      <c r="E194" s="136">
        <f>SUMIFS([2]Sheet1!$D:$D,[2]Sheet1!$A:$A,A194)</f>
        <v>0</v>
      </c>
      <c r="F194" s="147" t="str">
        <f t="shared" si="9"/>
        <v/>
      </c>
      <c r="G194" s="147" t="str">
        <f t="shared" si="10"/>
        <v/>
      </c>
      <c r="H194" s="286" t="str">
        <f t="shared" si="11"/>
        <v>否</v>
      </c>
      <c r="I194" s="271" t="str">
        <f t="shared" si="12"/>
        <v>项</v>
      </c>
      <c r="J194" s="136">
        <v>19</v>
      </c>
      <c r="K194" s="268" t="s">
        <v>484</v>
      </c>
    </row>
    <row r="195" s="268" customFormat="true" ht="18.75" hidden="true" spans="1:11">
      <c r="A195" s="279" t="s">
        <v>485</v>
      </c>
      <c r="B195" s="280" t="s">
        <v>207</v>
      </c>
      <c r="C195" s="281">
        <v>0</v>
      </c>
      <c r="D195" s="281">
        <v>0</v>
      </c>
      <c r="E195" s="136">
        <f>SUMIFS([2]Sheet1!$D:$D,[2]Sheet1!$A:$A,A195)</f>
        <v>0</v>
      </c>
      <c r="F195" s="147" t="str">
        <f t="shared" si="9"/>
        <v/>
      </c>
      <c r="G195" s="147" t="str">
        <f t="shared" si="10"/>
        <v/>
      </c>
      <c r="H195" s="286" t="str">
        <f t="shared" si="11"/>
        <v>否</v>
      </c>
      <c r="I195" s="271" t="str">
        <f t="shared" si="12"/>
        <v>项</v>
      </c>
      <c r="J195" s="136">
        <v>0</v>
      </c>
      <c r="K195" s="268" t="s">
        <v>486</v>
      </c>
    </row>
    <row r="196" s="268" customFormat="true" ht="18.75" hidden="true" spans="1:11">
      <c r="A196" s="279" t="s">
        <v>487</v>
      </c>
      <c r="B196" s="280" t="s">
        <v>488</v>
      </c>
      <c r="C196" s="281">
        <v>0</v>
      </c>
      <c r="D196" s="281">
        <v>0</v>
      </c>
      <c r="E196" s="136">
        <f>SUMIFS([2]Sheet1!$D:$D,[2]Sheet1!$A:$A,A196)</f>
        <v>0</v>
      </c>
      <c r="F196" s="147" t="str">
        <f t="shared" si="9"/>
        <v/>
      </c>
      <c r="G196" s="147" t="str">
        <f t="shared" si="10"/>
        <v/>
      </c>
      <c r="H196" s="286" t="str">
        <f t="shared" si="11"/>
        <v>否</v>
      </c>
      <c r="I196" s="271" t="str">
        <f t="shared" si="12"/>
        <v>项</v>
      </c>
      <c r="J196" s="136">
        <v>0</v>
      </c>
      <c r="K196" s="268" t="s">
        <v>489</v>
      </c>
    </row>
    <row r="197" s="269" customFormat="true" ht="18.75" spans="1:11">
      <c r="A197" s="177" t="s">
        <v>490</v>
      </c>
      <c r="B197" s="180" t="s">
        <v>491</v>
      </c>
      <c r="C197" s="278">
        <f>SUM(C198:C203)</f>
        <v>233</v>
      </c>
      <c r="D197" s="278">
        <f>SUM(D198:D203)</f>
        <v>293</v>
      </c>
      <c r="E197" s="278">
        <f>SUM(E198:E203)</f>
        <v>228</v>
      </c>
      <c r="F197" s="147">
        <f t="shared" ref="F197:F260" si="13">IF(C197&gt;0,E197/C197-1,IF(C197&lt;0,-(E197/C197-1),""))</f>
        <v>-0.021</v>
      </c>
      <c r="G197" s="147">
        <f t="shared" ref="G197:G260" si="14">IFERROR(E197/D197-1,"")</f>
        <v>-0.222</v>
      </c>
      <c r="H197" s="286" t="str">
        <f t="shared" ref="H197:H260" si="15">IF(LEN(A197)=3,"是",IF(B197&lt;&gt;"",IF(SUM(C197:E197)&lt;&gt;0,"是","否"),"是"))</f>
        <v>是</v>
      </c>
      <c r="I197" s="271" t="str">
        <f t="shared" ref="I197:I260" si="16">IF(LEN(A197)=3,"类",IF(LEN(A197)=5,"款","项"))</f>
        <v>款</v>
      </c>
      <c r="J197" s="133">
        <v>1826</v>
      </c>
      <c r="K197" s="269" t="s">
        <v>492</v>
      </c>
    </row>
    <row r="198" s="268" customFormat="true" ht="18.75" spans="1:11">
      <c r="A198" s="177" t="s">
        <v>493</v>
      </c>
      <c r="B198" s="180" t="s">
        <v>189</v>
      </c>
      <c r="C198" s="278">
        <v>176</v>
      </c>
      <c r="D198" s="278">
        <v>236</v>
      </c>
      <c r="E198" s="136">
        <f>SUMIFS([2]Sheet1!$D:$D,[2]Sheet1!$A:$A,A198)</f>
        <v>219</v>
      </c>
      <c r="F198" s="147">
        <f t="shared" si="13"/>
        <v>0.244</v>
      </c>
      <c r="G198" s="147">
        <f t="shared" si="14"/>
        <v>-0.072</v>
      </c>
      <c r="H198" s="286" t="str">
        <f t="shared" si="15"/>
        <v>是</v>
      </c>
      <c r="I198" s="271" t="str">
        <f t="shared" si="16"/>
        <v>项</v>
      </c>
      <c r="J198" s="136">
        <v>11741</v>
      </c>
      <c r="K198" s="268" t="s">
        <v>494</v>
      </c>
    </row>
    <row r="199" s="268" customFormat="true" ht="18.75" spans="1:11">
      <c r="A199" s="177" t="s">
        <v>495</v>
      </c>
      <c r="B199" s="180" t="s">
        <v>191</v>
      </c>
      <c r="C199" s="278">
        <v>13</v>
      </c>
      <c r="D199" s="278">
        <v>29</v>
      </c>
      <c r="E199" s="136">
        <f>SUMIFS([2]Sheet1!$D:$D,[2]Sheet1!$A:$A,A199)</f>
        <v>6</v>
      </c>
      <c r="F199" s="147">
        <f t="shared" si="13"/>
        <v>-0.538</v>
      </c>
      <c r="G199" s="147">
        <f t="shared" si="14"/>
        <v>-0.793</v>
      </c>
      <c r="H199" s="286" t="str">
        <f t="shared" si="15"/>
        <v>是</v>
      </c>
      <c r="I199" s="271" t="str">
        <f t="shared" si="16"/>
        <v>项</v>
      </c>
      <c r="J199" s="136">
        <v>31852</v>
      </c>
      <c r="K199" s="268" t="s">
        <v>496</v>
      </c>
    </row>
    <row r="200" s="268" customFormat="true" ht="18.75" hidden="true" spans="1:10">
      <c r="A200" s="279" t="s">
        <v>497</v>
      </c>
      <c r="B200" s="280" t="s">
        <v>193</v>
      </c>
      <c r="C200" s="281">
        <v>0</v>
      </c>
      <c r="D200" s="281">
        <v>0</v>
      </c>
      <c r="E200" s="136">
        <f>SUMIFS([2]Sheet1!$D:$D,[2]Sheet1!$A:$A,A200)</f>
        <v>0</v>
      </c>
      <c r="F200" s="147" t="str">
        <f t="shared" si="13"/>
        <v/>
      </c>
      <c r="G200" s="147" t="str">
        <f t="shared" si="14"/>
        <v/>
      </c>
      <c r="H200" s="286" t="str">
        <f t="shared" si="15"/>
        <v>否</v>
      </c>
      <c r="I200" s="271" t="str">
        <f t="shared" si="16"/>
        <v>项</v>
      </c>
      <c r="J200" s="136"/>
    </row>
    <row r="201" s="268" customFormat="true" ht="18.75" spans="1:9">
      <c r="A201" s="177" t="s">
        <v>498</v>
      </c>
      <c r="B201" s="180" t="s">
        <v>499</v>
      </c>
      <c r="C201" s="278">
        <v>0</v>
      </c>
      <c r="D201" s="278">
        <v>5</v>
      </c>
      <c r="E201" s="136">
        <f>SUMIFS([2]Sheet1!$D:$D,[2]Sheet1!$A:$A,A201)</f>
        <v>0</v>
      </c>
      <c r="F201" s="147" t="str">
        <f t="shared" si="13"/>
        <v/>
      </c>
      <c r="G201" s="147">
        <f t="shared" si="14"/>
        <v>-1</v>
      </c>
      <c r="H201" s="286" t="str">
        <f t="shared" si="15"/>
        <v>是</v>
      </c>
      <c r="I201" s="271" t="str">
        <f t="shared" si="16"/>
        <v>项</v>
      </c>
    </row>
    <row r="202" s="268" customFormat="true" ht="18.75" hidden="true" spans="1:9">
      <c r="A202" s="279" t="s">
        <v>500</v>
      </c>
      <c r="B202" s="280" t="s">
        <v>207</v>
      </c>
      <c r="C202" s="281">
        <v>0</v>
      </c>
      <c r="D202" s="281">
        <v>0</v>
      </c>
      <c r="E202" s="136">
        <f>SUMIFS([2]Sheet1!$D:$D,[2]Sheet1!$A:$A,A202)</f>
        <v>0</v>
      </c>
      <c r="F202" s="147" t="str">
        <f t="shared" si="13"/>
        <v/>
      </c>
      <c r="G202" s="147" t="str">
        <f t="shared" si="14"/>
        <v/>
      </c>
      <c r="H202" s="286" t="str">
        <f t="shared" si="15"/>
        <v>否</v>
      </c>
      <c r="I202" s="271" t="str">
        <f t="shared" si="16"/>
        <v>项</v>
      </c>
    </row>
    <row r="203" s="268" customFormat="true" ht="18.75" spans="1:9">
      <c r="A203" s="177" t="s">
        <v>501</v>
      </c>
      <c r="B203" s="180" t="s">
        <v>502</v>
      </c>
      <c r="C203" s="278">
        <v>44</v>
      </c>
      <c r="D203" s="278">
        <v>23</v>
      </c>
      <c r="E203" s="136">
        <f>SUMIFS([2]Sheet1!$D:$D,[2]Sheet1!$A:$A,A203)</f>
        <v>3</v>
      </c>
      <c r="F203" s="147">
        <f t="shared" si="13"/>
        <v>-0.932</v>
      </c>
      <c r="G203" s="147">
        <f t="shared" si="14"/>
        <v>-0.87</v>
      </c>
      <c r="H203" s="286" t="str">
        <f t="shared" si="15"/>
        <v>是</v>
      </c>
      <c r="I203" s="271" t="str">
        <f t="shared" si="16"/>
        <v>项</v>
      </c>
    </row>
    <row r="204" s="269" customFormat="true" ht="18.75" spans="1:9">
      <c r="A204" s="177" t="s">
        <v>503</v>
      </c>
      <c r="B204" s="180" t="s">
        <v>504</v>
      </c>
      <c r="C204" s="278">
        <f>SUM(C205:C211)</f>
        <v>967</v>
      </c>
      <c r="D204" s="278">
        <f>SUM(D205:D211)</f>
        <v>3240</v>
      </c>
      <c r="E204" s="278">
        <f>SUM(E205:E211)</f>
        <v>1473</v>
      </c>
      <c r="F204" s="147">
        <f t="shared" si="13"/>
        <v>0.523</v>
      </c>
      <c r="G204" s="147">
        <f t="shared" si="14"/>
        <v>-0.545</v>
      </c>
      <c r="H204" s="286" t="str">
        <f t="shared" si="15"/>
        <v>是</v>
      </c>
      <c r="I204" s="271" t="str">
        <f t="shared" si="16"/>
        <v>款</v>
      </c>
    </row>
    <row r="205" s="268" customFormat="true" ht="18.75" spans="1:9">
      <c r="A205" s="177" t="s">
        <v>505</v>
      </c>
      <c r="B205" s="180" t="s">
        <v>189</v>
      </c>
      <c r="C205" s="278">
        <v>183</v>
      </c>
      <c r="D205" s="278">
        <v>228</v>
      </c>
      <c r="E205" s="136">
        <f>SUMIFS([2]Sheet1!$D:$D,[2]Sheet1!$A:$A,A205)</f>
        <v>230</v>
      </c>
      <c r="F205" s="147">
        <f t="shared" si="13"/>
        <v>0.257</v>
      </c>
      <c r="G205" s="147">
        <f t="shared" si="14"/>
        <v>0.009</v>
      </c>
      <c r="H205" s="286" t="str">
        <f t="shared" si="15"/>
        <v>是</v>
      </c>
      <c r="I205" s="271" t="str">
        <f t="shared" si="16"/>
        <v>项</v>
      </c>
    </row>
    <row r="206" s="268" customFormat="true" ht="18.75" hidden="true" spans="1:9">
      <c r="A206" s="279" t="s">
        <v>506</v>
      </c>
      <c r="B206" s="280" t="s">
        <v>191</v>
      </c>
      <c r="C206" s="281">
        <v>0</v>
      </c>
      <c r="D206" s="281">
        <v>0</v>
      </c>
      <c r="E206" s="136">
        <f>SUMIFS([2]Sheet1!$D:$D,[2]Sheet1!$A:$A,A206)</f>
        <v>0</v>
      </c>
      <c r="F206" s="147" t="str">
        <f t="shared" si="13"/>
        <v/>
      </c>
      <c r="G206" s="147" t="str">
        <f t="shared" si="14"/>
        <v/>
      </c>
      <c r="H206" s="286" t="str">
        <f t="shared" si="15"/>
        <v>否</v>
      </c>
      <c r="I206" s="271" t="str">
        <f t="shared" si="16"/>
        <v>项</v>
      </c>
    </row>
    <row r="207" s="268" customFormat="true" ht="18.75" hidden="true" spans="1:9">
      <c r="A207" s="279" t="s">
        <v>507</v>
      </c>
      <c r="B207" s="280" t="s">
        <v>193</v>
      </c>
      <c r="C207" s="281">
        <v>0</v>
      </c>
      <c r="D207" s="281">
        <v>0</v>
      </c>
      <c r="E207" s="136">
        <f>SUMIFS([2]Sheet1!$D:$D,[2]Sheet1!$A:$A,A207)</f>
        <v>0</v>
      </c>
      <c r="F207" s="147" t="str">
        <f t="shared" si="13"/>
        <v/>
      </c>
      <c r="G207" s="147" t="str">
        <f t="shared" si="14"/>
        <v/>
      </c>
      <c r="H207" s="286" t="str">
        <f t="shared" si="15"/>
        <v>否</v>
      </c>
      <c r="I207" s="271" t="str">
        <f t="shared" si="16"/>
        <v>项</v>
      </c>
    </row>
    <row r="208" s="268" customFormat="true" ht="18.75" spans="1:9">
      <c r="A208" s="177" t="s">
        <v>508</v>
      </c>
      <c r="B208" s="180" t="s">
        <v>509</v>
      </c>
      <c r="C208" s="278">
        <v>749</v>
      </c>
      <c r="D208" s="278">
        <f>7+3000</f>
        <v>3007</v>
      </c>
      <c r="E208" s="136">
        <f>SUMIFS([2]Sheet1!$D:$D,[2]Sheet1!$A:$A,A208)</f>
        <v>1242</v>
      </c>
      <c r="F208" s="147">
        <f t="shared" si="13"/>
        <v>0.658</v>
      </c>
      <c r="G208" s="147">
        <f t="shared" si="14"/>
        <v>-0.587</v>
      </c>
      <c r="H208" s="286" t="str">
        <f t="shared" si="15"/>
        <v>是</v>
      </c>
      <c r="I208" s="271" t="str">
        <f t="shared" si="16"/>
        <v>项</v>
      </c>
    </row>
    <row r="209" s="268" customFormat="true" ht="18.75" spans="1:9">
      <c r="A209" s="177" t="s">
        <v>510</v>
      </c>
      <c r="B209" s="180" t="s">
        <v>511</v>
      </c>
      <c r="C209" s="278">
        <v>15</v>
      </c>
      <c r="D209" s="278">
        <v>0</v>
      </c>
      <c r="E209" s="136">
        <f>SUMIFS([2]Sheet1!$D:$D,[2]Sheet1!$A:$A,A209)</f>
        <v>0</v>
      </c>
      <c r="F209" s="147">
        <f t="shared" si="13"/>
        <v>-1</v>
      </c>
      <c r="G209" s="147" t="str">
        <f t="shared" si="14"/>
        <v/>
      </c>
      <c r="H209" s="286" t="str">
        <f t="shared" si="15"/>
        <v>是</v>
      </c>
      <c r="I209" s="271" t="str">
        <f t="shared" si="16"/>
        <v>项</v>
      </c>
    </row>
    <row r="210" s="268" customFormat="true" ht="18.75" hidden="true" spans="1:9">
      <c r="A210" s="279" t="s">
        <v>512</v>
      </c>
      <c r="B210" s="280" t="s">
        <v>207</v>
      </c>
      <c r="C210" s="281">
        <v>0</v>
      </c>
      <c r="D210" s="281">
        <v>0</v>
      </c>
      <c r="E210" s="136">
        <f>SUMIFS([2]Sheet1!$D:$D,[2]Sheet1!$A:$A,A210)</f>
        <v>0</v>
      </c>
      <c r="F210" s="147" t="str">
        <f t="shared" si="13"/>
        <v/>
      </c>
      <c r="G210" s="147" t="str">
        <f t="shared" si="14"/>
        <v/>
      </c>
      <c r="H210" s="286" t="str">
        <f t="shared" si="15"/>
        <v>否</v>
      </c>
      <c r="I210" s="271" t="str">
        <f t="shared" si="16"/>
        <v>项</v>
      </c>
    </row>
    <row r="211" s="268" customFormat="true" ht="18.75" spans="1:9">
      <c r="A211" s="177" t="s">
        <v>513</v>
      </c>
      <c r="B211" s="180" t="s">
        <v>514</v>
      </c>
      <c r="C211" s="278">
        <v>20</v>
      </c>
      <c r="D211" s="278">
        <v>5</v>
      </c>
      <c r="E211" s="136">
        <f>SUMIFS([2]Sheet1!$D:$D,[2]Sheet1!$A:$A,A211)</f>
        <v>1</v>
      </c>
      <c r="F211" s="147">
        <f t="shared" si="13"/>
        <v>-0.95</v>
      </c>
      <c r="G211" s="147">
        <f t="shared" si="14"/>
        <v>-0.8</v>
      </c>
      <c r="H211" s="286" t="str">
        <f t="shared" si="15"/>
        <v>是</v>
      </c>
      <c r="I211" s="271" t="str">
        <f t="shared" si="16"/>
        <v>项</v>
      </c>
    </row>
    <row r="212" s="268" customFormat="true" ht="18.75" hidden="true" spans="1:9">
      <c r="A212" s="279" t="s">
        <v>515</v>
      </c>
      <c r="B212" s="280" t="s">
        <v>516</v>
      </c>
      <c r="C212" s="281">
        <f>SUM(C213:C217)</f>
        <v>0</v>
      </c>
      <c r="D212" s="281">
        <f>SUM(D213:D217)</f>
        <v>0</v>
      </c>
      <c r="E212" s="281">
        <f>SUM(E213:E217)</f>
        <v>0</v>
      </c>
      <c r="F212" s="147" t="str">
        <f t="shared" si="13"/>
        <v/>
      </c>
      <c r="G212" s="147" t="str">
        <f t="shared" si="14"/>
        <v/>
      </c>
      <c r="H212" s="286" t="str">
        <f t="shared" si="15"/>
        <v>否</v>
      </c>
      <c r="I212" s="271" t="str">
        <f t="shared" si="16"/>
        <v>款</v>
      </c>
    </row>
    <row r="213" s="268" customFormat="true" ht="18.75" hidden="true" spans="1:9">
      <c r="A213" s="279" t="s">
        <v>517</v>
      </c>
      <c r="B213" s="280" t="s">
        <v>189</v>
      </c>
      <c r="C213" s="281">
        <v>0</v>
      </c>
      <c r="D213" s="281">
        <v>0</v>
      </c>
      <c r="E213" s="136">
        <f>SUMIFS([2]Sheet1!$D:$D,[2]Sheet1!$A:$A,A213)</f>
        <v>0</v>
      </c>
      <c r="F213" s="147" t="str">
        <f t="shared" si="13"/>
        <v/>
      </c>
      <c r="G213" s="147" t="str">
        <f t="shared" si="14"/>
        <v/>
      </c>
      <c r="H213" s="286" t="str">
        <f t="shared" si="15"/>
        <v>否</v>
      </c>
      <c r="I213" s="271" t="str">
        <f t="shared" si="16"/>
        <v>项</v>
      </c>
    </row>
    <row r="214" s="268" customFormat="true" ht="18.75" hidden="true" spans="1:9">
      <c r="A214" s="279" t="s">
        <v>518</v>
      </c>
      <c r="B214" s="280" t="s">
        <v>191</v>
      </c>
      <c r="C214" s="281">
        <v>0</v>
      </c>
      <c r="D214" s="281">
        <v>0</v>
      </c>
      <c r="E214" s="136">
        <f>SUMIFS([2]Sheet1!$D:$D,[2]Sheet1!$A:$A,A214)</f>
        <v>0</v>
      </c>
      <c r="F214" s="147" t="str">
        <f t="shared" si="13"/>
        <v/>
      </c>
      <c r="G214" s="147" t="str">
        <f t="shared" si="14"/>
        <v/>
      </c>
      <c r="H214" s="286" t="str">
        <f t="shared" si="15"/>
        <v>否</v>
      </c>
      <c r="I214" s="271" t="str">
        <f t="shared" si="16"/>
        <v>项</v>
      </c>
    </row>
    <row r="215" s="268" customFormat="true" ht="18.75" hidden="true" spans="1:9">
      <c r="A215" s="279" t="s">
        <v>519</v>
      </c>
      <c r="B215" s="280" t="s">
        <v>193</v>
      </c>
      <c r="C215" s="281">
        <v>0</v>
      </c>
      <c r="D215" s="281">
        <v>0</v>
      </c>
      <c r="E215" s="136">
        <f>SUMIFS([2]Sheet1!$D:$D,[2]Sheet1!$A:$A,A215)</f>
        <v>0</v>
      </c>
      <c r="F215" s="147" t="str">
        <f t="shared" si="13"/>
        <v/>
      </c>
      <c r="G215" s="147" t="str">
        <f t="shared" si="14"/>
        <v/>
      </c>
      <c r="H215" s="286" t="str">
        <f t="shared" si="15"/>
        <v>否</v>
      </c>
      <c r="I215" s="271" t="str">
        <f t="shared" si="16"/>
        <v>项</v>
      </c>
    </row>
    <row r="216" s="268" customFormat="true" ht="18.75" hidden="true" spans="1:9">
      <c r="A216" s="279" t="s">
        <v>520</v>
      </c>
      <c r="B216" s="280" t="s">
        <v>207</v>
      </c>
      <c r="C216" s="281">
        <v>0</v>
      </c>
      <c r="D216" s="281">
        <v>0</v>
      </c>
      <c r="E216" s="136">
        <f>SUMIFS([2]Sheet1!$D:$D,[2]Sheet1!$A:$A,A216)</f>
        <v>0</v>
      </c>
      <c r="F216" s="147" t="str">
        <f t="shared" si="13"/>
        <v/>
      </c>
      <c r="G216" s="147" t="str">
        <f t="shared" si="14"/>
        <v/>
      </c>
      <c r="H216" s="286" t="str">
        <f t="shared" si="15"/>
        <v>否</v>
      </c>
      <c r="I216" s="271" t="str">
        <f t="shared" si="16"/>
        <v>项</v>
      </c>
    </row>
    <row r="217" s="268" customFormat="true" ht="18.75" hidden="true" spans="1:9">
      <c r="A217" s="279" t="s">
        <v>521</v>
      </c>
      <c r="B217" s="280" t="s">
        <v>522</v>
      </c>
      <c r="C217" s="281">
        <v>0</v>
      </c>
      <c r="D217" s="281">
        <v>0</v>
      </c>
      <c r="E217" s="136">
        <f>SUMIFS([2]Sheet1!$D:$D,[2]Sheet1!$A:$A,A217)</f>
        <v>0</v>
      </c>
      <c r="F217" s="147" t="str">
        <f t="shared" si="13"/>
        <v/>
      </c>
      <c r="G217" s="147" t="str">
        <f t="shared" si="14"/>
        <v/>
      </c>
      <c r="H217" s="286" t="str">
        <f t="shared" si="15"/>
        <v>否</v>
      </c>
      <c r="I217" s="271" t="str">
        <f t="shared" si="16"/>
        <v>项</v>
      </c>
    </row>
    <row r="218" s="269" customFormat="true" ht="18.75" spans="1:9">
      <c r="A218" s="177" t="s">
        <v>523</v>
      </c>
      <c r="B218" s="180" t="s">
        <v>524</v>
      </c>
      <c r="C218" s="278">
        <f>SUM(C219:C223)</f>
        <v>665</v>
      </c>
      <c r="D218" s="278">
        <f>SUM(D219:D223)</f>
        <v>965</v>
      </c>
      <c r="E218" s="278">
        <f>SUM(E219:E223)</f>
        <v>747</v>
      </c>
      <c r="F218" s="147">
        <f t="shared" si="13"/>
        <v>0.123</v>
      </c>
      <c r="G218" s="147">
        <f t="shared" si="14"/>
        <v>-0.226</v>
      </c>
      <c r="H218" s="286" t="str">
        <f t="shared" si="15"/>
        <v>是</v>
      </c>
      <c r="I218" s="271" t="str">
        <f t="shared" si="16"/>
        <v>款</v>
      </c>
    </row>
    <row r="219" s="268" customFormat="true" ht="18.75" spans="1:9">
      <c r="A219" s="177" t="s">
        <v>525</v>
      </c>
      <c r="B219" s="180" t="s">
        <v>189</v>
      </c>
      <c r="C219" s="278">
        <v>460</v>
      </c>
      <c r="D219" s="278">
        <v>580</v>
      </c>
      <c r="E219" s="136">
        <f>SUMIFS([2]Sheet1!$D:$D,[2]Sheet1!$A:$A,A219)</f>
        <v>551</v>
      </c>
      <c r="F219" s="147">
        <f t="shared" si="13"/>
        <v>0.198</v>
      </c>
      <c r="G219" s="147">
        <f t="shared" si="14"/>
        <v>-0.05</v>
      </c>
      <c r="H219" s="286" t="str">
        <f t="shared" si="15"/>
        <v>是</v>
      </c>
      <c r="I219" s="271" t="str">
        <f t="shared" si="16"/>
        <v>项</v>
      </c>
    </row>
    <row r="220" s="268" customFormat="true" ht="18.75" spans="1:9">
      <c r="A220" s="177" t="s">
        <v>526</v>
      </c>
      <c r="B220" s="180" t="s">
        <v>191</v>
      </c>
      <c r="C220" s="278">
        <v>22</v>
      </c>
      <c r="D220" s="278">
        <v>161</v>
      </c>
      <c r="E220" s="136">
        <f>SUMIFS([2]Sheet1!$D:$D,[2]Sheet1!$A:$A,A220)</f>
        <v>24</v>
      </c>
      <c r="F220" s="147">
        <f t="shared" si="13"/>
        <v>0.091</v>
      </c>
      <c r="G220" s="147">
        <f t="shared" si="14"/>
        <v>-0.851</v>
      </c>
      <c r="H220" s="286" t="str">
        <f t="shared" si="15"/>
        <v>是</v>
      </c>
      <c r="I220" s="271" t="str">
        <f t="shared" si="16"/>
        <v>项</v>
      </c>
    </row>
    <row r="221" s="268" customFormat="true" ht="18.75" hidden="true" spans="1:9">
      <c r="A221" s="279" t="s">
        <v>527</v>
      </c>
      <c r="B221" s="280" t="s">
        <v>193</v>
      </c>
      <c r="C221" s="281">
        <v>0</v>
      </c>
      <c r="D221" s="281">
        <v>0</v>
      </c>
      <c r="E221" s="136">
        <f>SUMIFS([2]Sheet1!$D:$D,[2]Sheet1!$A:$A,A221)</f>
        <v>0</v>
      </c>
      <c r="F221" s="147" t="str">
        <f t="shared" si="13"/>
        <v/>
      </c>
      <c r="G221" s="147" t="str">
        <f t="shared" si="14"/>
        <v/>
      </c>
      <c r="H221" s="286" t="str">
        <f t="shared" si="15"/>
        <v>否</v>
      </c>
      <c r="I221" s="271" t="str">
        <f t="shared" si="16"/>
        <v>项</v>
      </c>
    </row>
    <row r="222" s="268" customFormat="true" ht="18.75" spans="1:9">
      <c r="A222" s="177" t="s">
        <v>528</v>
      </c>
      <c r="B222" s="180" t="s">
        <v>207</v>
      </c>
      <c r="C222" s="278">
        <v>178</v>
      </c>
      <c r="D222" s="278">
        <v>224</v>
      </c>
      <c r="E222" s="136">
        <f>SUMIFS([2]Sheet1!$D:$D,[2]Sheet1!$A:$A,A222)</f>
        <v>172</v>
      </c>
      <c r="F222" s="147">
        <f t="shared" si="13"/>
        <v>-0.034</v>
      </c>
      <c r="G222" s="147">
        <f t="shared" si="14"/>
        <v>-0.232</v>
      </c>
      <c r="H222" s="286" t="str">
        <f t="shared" si="15"/>
        <v>是</v>
      </c>
      <c r="I222" s="271" t="str">
        <f t="shared" si="16"/>
        <v>项</v>
      </c>
    </row>
    <row r="223" s="268" customFormat="true" ht="18.75" spans="1:9">
      <c r="A223" s="177" t="s">
        <v>529</v>
      </c>
      <c r="B223" s="180" t="s">
        <v>530</v>
      </c>
      <c r="C223" s="278">
        <v>5</v>
      </c>
      <c r="D223" s="278">
        <v>0</v>
      </c>
      <c r="E223" s="136">
        <f>SUMIFS([2]Sheet1!$D:$D,[2]Sheet1!$A:$A,A223)</f>
        <v>0</v>
      </c>
      <c r="F223" s="147">
        <f t="shared" si="13"/>
        <v>-1</v>
      </c>
      <c r="G223" s="147" t="str">
        <f t="shared" si="14"/>
        <v/>
      </c>
      <c r="H223" s="286" t="str">
        <f t="shared" si="15"/>
        <v>是</v>
      </c>
      <c r="I223" s="271" t="str">
        <f t="shared" si="16"/>
        <v>项</v>
      </c>
    </row>
    <row r="224" s="269" customFormat="true" ht="18.75" hidden="true" spans="1:9">
      <c r="A224" s="279" t="s">
        <v>531</v>
      </c>
      <c r="B224" s="280" t="s">
        <v>532</v>
      </c>
      <c r="C224" s="281">
        <f>SUM(C225:C230)</f>
        <v>0</v>
      </c>
      <c r="D224" s="281">
        <f>SUM(D225:D230)</f>
        <v>0</v>
      </c>
      <c r="E224" s="281">
        <f>SUM(E225:E230)</f>
        <v>0</v>
      </c>
      <c r="F224" s="147" t="str">
        <f t="shared" si="13"/>
        <v/>
      </c>
      <c r="G224" s="147" t="str">
        <f t="shared" si="14"/>
        <v/>
      </c>
      <c r="H224" s="286" t="str">
        <f t="shared" si="15"/>
        <v>否</v>
      </c>
      <c r="I224" s="271" t="str">
        <f t="shared" si="16"/>
        <v>款</v>
      </c>
    </row>
    <row r="225" s="268" customFormat="true" ht="18.75" hidden="true" spans="1:9">
      <c r="A225" s="279" t="s">
        <v>533</v>
      </c>
      <c r="B225" s="280" t="s">
        <v>189</v>
      </c>
      <c r="C225" s="281">
        <v>0</v>
      </c>
      <c r="D225" s="281">
        <v>0</v>
      </c>
      <c r="E225" s="136">
        <f>SUMIFS([2]Sheet1!$D:$D,[2]Sheet1!$A:$A,A225)</f>
        <v>0</v>
      </c>
      <c r="F225" s="147" t="str">
        <f t="shared" si="13"/>
        <v/>
      </c>
      <c r="G225" s="147" t="str">
        <f t="shared" si="14"/>
        <v/>
      </c>
      <c r="H225" s="286" t="str">
        <f t="shared" si="15"/>
        <v>否</v>
      </c>
      <c r="I225" s="271" t="str">
        <f t="shared" si="16"/>
        <v>项</v>
      </c>
    </row>
    <row r="226" s="268" customFormat="true" ht="18.75" hidden="true" spans="1:9">
      <c r="A226" s="279" t="s">
        <v>534</v>
      </c>
      <c r="B226" s="280" t="s">
        <v>191</v>
      </c>
      <c r="C226" s="281">
        <v>0</v>
      </c>
      <c r="D226" s="281">
        <v>0</v>
      </c>
      <c r="E226" s="136">
        <f>SUMIFS([2]Sheet1!$D:$D,[2]Sheet1!$A:$A,A226)</f>
        <v>0</v>
      </c>
      <c r="F226" s="147" t="str">
        <f t="shared" si="13"/>
        <v/>
      </c>
      <c r="G226" s="147" t="str">
        <f t="shared" si="14"/>
        <v/>
      </c>
      <c r="H226" s="286" t="str">
        <f t="shared" si="15"/>
        <v>否</v>
      </c>
      <c r="I226" s="271" t="str">
        <f t="shared" si="16"/>
        <v>项</v>
      </c>
    </row>
    <row r="227" s="268" customFormat="true" ht="18.75" hidden="true" spans="1:9">
      <c r="A227" s="279" t="s">
        <v>535</v>
      </c>
      <c r="B227" s="280" t="s">
        <v>193</v>
      </c>
      <c r="C227" s="281">
        <v>0</v>
      </c>
      <c r="D227" s="281">
        <v>0</v>
      </c>
      <c r="E227" s="136">
        <f>SUMIFS([2]Sheet1!$D:$D,[2]Sheet1!$A:$A,A227)</f>
        <v>0</v>
      </c>
      <c r="F227" s="147" t="str">
        <f t="shared" si="13"/>
        <v/>
      </c>
      <c r="G227" s="147" t="str">
        <f t="shared" si="14"/>
        <v/>
      </c>
      <c r="H227" s="286" t="str">
        <f t="shared" si="15"/>
        <v>否</v>
      </c>
      <c r="I227" s="271" t="str">
        <f t="shared" si="16"/>
        <v>项</v>
      </c>
    </row>
    <row r="228" s="268" customFormat="true" ht="18.75" hidden="true" spans="1:9">
      <c r="A228" s="279" t="s">
        <v>536</v>
      </c>
      <c r="B228" s="280" t="s">
        <v>537</v>
      </c>
      <c r="C228" s="281">
        <v>0</v>
      </c>
      <c r="D228" s="281">
        <v>0</v>
      </c>
      <c r="E228" s="136">
        <f>SUMIFS([2]Sheet1!$D:$D,[2]Sheet1!$A:$A,A228)</f>
        <v>0</v>
      </c>
      <c r="F228" s="147" t="str">
        <f t="shared" si="13"/>
        <v/>
      </c>
      <c r="G228" s="147" t="str">
        <f t="shared" si="14"/>
        <v/>
      </c>
      <c r="H228" s="286" t="str">
        <f t="shared" si="15"/>
        <v>否</v>
      </c>
      <c r="I228" s="271" t="str">
        <f t="shared" si="16"/>
        <v>项</v>
      </c>
    </row>
    <row r="229" s="268" customFormat="true" ht="18.75" hidden="true" spans="1:9">
      <c r="A229" s="279" t="s">
        <v>538</v>
      </c>
      <c r="B229" s="280" t="s">
        <v>207</v>
      </c>
      <c r="C229" s="281">
        <v>0</v>
      </c>
      <c r="D229" s="281">
        <v>0</v>
      </c>
      <c r="E229" s="136">
        <f>SUMIFS([2]Sheet1!$D:$D,[2]Sheet1!$A:$A,A229)</f>
        <v>0</v>
      </c>
      <c r="F229" s="147" t="str">
        <f t="shared" si="13"/>
        <v/>
      </c>
      <c r="G229" s="147" t="str">
        <f t="shared" si="14"/>
        <v/>
      </c>
      <c r="H229" s="286" t="str">
        <f t="shared" si="15"/>
        <v>否</v>
      </c>
      <c r="I229" s="271" t="str">
        <f t="shared" si="16"/>
        <v>项</v>
      </c>
    </row>
    <row r="230" s="268" customFormat="true" ht="18.75" hidden="true" spans="1:9">
      <c r="A230" s="279" t="s">
        <v>539</v>
      </c>
      <c r="B230" s="280" t="s">
        <v>540</v>
      </c>
      <c r="C230" s="281">
        <v>0</v>
      </c>
      <c r="D230" s="281">
        <v>0</v>
      </c>
      <c r="E230" s="136">
        <f>SUMIFS([2]Sheet1!$D:$D,[2]Sheet1!$A:$A,A230)</f>
        <v>0</v>
      </c>
      <c r="F230" s="147" t="str">
        <f t="shared" si="13"/>
        <v/>
      </c>
      <c r="G230" s="147" t="str">
        <f t="shared" si="14"/>
        <v/>
      </c>
      <c r="H230" s="286" t="str">
        <f t="shared" si="15"/>
        <v>否</v>
      </c>
      <c r="I230" s="271" t="str">
        <f t="shared" si="16"/>
        <v>项</v>
      </c>
    </row>
    <row r="231" s="269" customFormat="true" ht="18.75" spans="1:9">
      <c r="A231" s="177" t="s">
        <v>541</v>
      </c>
      <c r="B231" s="180" t="s">
        <v>542</v>
      </c>
      <c r="C231" s="278">
        <f>SUM(C232:C245)</f>
        <v>946</v>
      </c>
      <c r="D231" s="278">
        <f>SUM(D232:D245)</f>
        <v>1049</v>
      </c>
      <c r="E231" s="278">
        <f>SUM(E232:E245)</f>
        <v>1022</v>
      </c>
      <c r="F231" s="147">
        <f t="shared" si="13"/>
        <v>0.08</v>
      </c>
      <c r="G231" s="147">
        <f t="shared" si="14"/>
        <v>-0.026</v>
      </c>
      <c r="H231" s="286" t="str">
        <f t="shared" si="15"/>
        <v>是</v>
      </c>
      <c r="I231" s="271" t="str">
        <f t="shared" si="16"/>
        <v>款</v>
      </c>
    </row>
    <row r="232" s="268" customFormat="true" ht="18.75" spans="1:9">
      <c r="A232" s="177" t="s">
        <v>543</v>
      </c>
      <c r="B232" s="180" t="s">
        <v>189</v>
      </c>
      <c r="C232" s="278">
        <v>921</v>
      </c>
      <c r="D232" s="278">
        <v>1014</v>
      </c>
      <c r="E232" s="136">
        <f>SUMIFS([2]Sheet1!$D:$D,[2]Sheet1!$A:$A,A232)</f>
        <v>998</v>
      </c>
      <c r="F232" s="147">
        <f t="shared" si="13"/>
        <v>0.084</v>
      </c>
      <c r="G232" s="147">
        <f t="shared" si="14"/>
        <v>-0.016</v>
      </c>
      <c r="H232" s="286" t="str">
        <f t="shared" si="15"/>
        <v>是</v>
      </c>
      <c r="I232" s="271" t="str">
        <f t="shared" si="16"/>
        <v>项</v>
      </c>
    </row>
    <row r="233" s="268" customFormat="true" ht="18.75" spans="1:9">
      <c r="A233" s="177" t="s">
        <v>544</v>
      </c>
      <c r="B233" s="180" t="s">
        <v>191</v>
      </c>
      <c r="C233" s="278">
        <v>0</v>
      </c>
      <c r="D233" s="278">
        <v>33</v>
      </c>
      <c r="E233" s="136">
        <f>SUMIFS([2]Sheet1!$D:$D,[2]Sheet1!$A:$A,A233)</f>
        <v>24</v>
      </c>
      <c r="F233" s="147" t="str">
        <f t="shared" si="13"/>
        <v/>
      </c>
      <c r="G233" s="147">
        <f t="shared" si="14"/>
        <v>-0.273</v>
      </c>
      <c r="H233" s="286" t="str">
        <f t="shared" si="15"/>
        <v>是</v>
      </c>
      <c r="I233" s="271" t="str">
        <f t="shared" si="16"/>
        <v>项</v>
      </c>
    </row>
    <row r="234" s="268" customFormat="true" ht="18.75" hidden="true" spans="1:9">
      <c r="A234" s="279" t="s">
        <v>545</v>
      </c>
      <c r="B234" s="280" t="s">
        <v>193</v>
      </c>
      <c r="C234" s="281">
        <v>0</v>
      </c>
      <c r="D234" s="281">
        <v>0</v>
      </c>
      <c r="E234" s="136">
        <f>SUMIFS([2]Sheet1!$D:$D,[2]Sheet1!$A:$A,A234)</f>
        <v>0</v>
      </c>
      <c r="F234" s="147" t="str">
        <f t="shared" si="13"/>
        <v/>
      </c>
      <c r="G234" s="147" t="str">
        <f t="shared" si="14"/>
        <v/>
      </c>
      <c r="H234" s="286" t="str">
        <f t="shared" si="15"/>
        <v>否</v>
      </c>
      <c r="I234" s="271" t="str">
        <f t="shared" si="16"/>
        <v>项</v>
      </c>
    </row>
    <row r="235" s="268" customFormat="true" ht="18.75" spans="1:9">
      <c r="A235" s="177" t="s">
        <v>546</v>
      </c>
      <c r="B235" s="180" t="s">
        <v>547</v>
      </c>
      <c r="C235" s="278">
        <v>5</v>
      </c>
      <c r="D235" s="278">
        <v>0</v>
      </c>
      <c r="E235" s="136">
        <f>SUMIFS([2]Sheet1!$D:$D,[2]Sheet1!$A:$A,A235)</f>
        <v>0</v>
      </c>
      <c r="F235" s="147">
        <f t="shared" si="13"/>
        <v>-1</v>
      </c>
      <c r="G235" s="147" t="str">
        <f t="shared" si="14"/>
        <v/>
      </c>
      <c r="H235" s="286" t="str">
        <f t="shared" si="15"/>
        <v>是</v>
      </c>
      <c r="I235" s="271" t="str">
        <f t="shared" si="16"/>
        <v>项</v>
      </c>
    </row>
    <row r="236" s="268" customFormat="true" ht="18.75" spans="1:9">
      <c r="A236" s="177" t="s">
        <v>548</v>
      </c>
      <c r="B236" s="180" t="s">
        <v>549</v>
      </c>
      <c r="C236" s="278">
        <v>0</v>
      </c>
      <c r="D236" s="278">
        <v>2</v>
      </c>
      <c r="E236" s="136">
        <f>SUMIFS([2]Sheet1!$D:$D,[2]Sheet1!$A:$A,A236)</f>
        <v>0</v>
      </c>
      <c r="F236" s="147" t="str">
        <f t="shared" si="13"/>
        <v/>
      </c>
      <c r="G236" s="147">
        <f t="shared" si="14"/>
        <v>-1</v>
      </c>
      <c r="H236" s="286" t="str">
        <f t="shared" si="15"/>
        <v>是</v>
      </c>
      <c r="I236" s="271" t="str">
        <f t="shared" si="16"/>
        <v>项</v>
      </c>
    </row>
    <row r="237" s="268" customFormat="true" ht="18.75" hidden="true" spans="1:9">
      <c r="A237" s="279" t="s">
        <v>550</v>
      </c>
      <c r="B237" s="280" t="s">
        <v>290</v>
      </c>
      <c r="C237" s="281">
        <v>0</v>
      </c>
      <c r="D237" s="281">
        <v>0</v>
      </c>
      <c r="E237" s="136">
        <f>SUMIFS([2]Sheet1!$D:$D,[2]Sheet1!$A:$A,A237)</f>
        <v>0</v>
      </c>
      <c r="F237" s="147" t="str">
        <f t="shared" si="13"/>
        <v/>
      </c>
      <c r="G237" s="147" t="str">
        <f t="shared" si="14"/>
        <v/>
      </c>
      <c r="H237" s="286" t="str">
        <f t="shared" si="15"/>
        <v>否</v>
      </c>
      <c r="I237" s="271" t="str">
        <f t="shared" si="16"/>
        <v>项</v>
      </c>
    </row>
    <row r="238" s="268" customFormat="true" ht="18.75" hidden="true" spans="1:9">
      <c r="A238" s="279" t="s">
        <v>551</v>
      </c>
      <c r="B238" s="280" t="s">
        <v>552</v>
      </c>
      <c r="C238" s="281">
        <v>0</v>
      </c>
      <c r="D238" s="281">
        <v>0</v>
      </c>
      <c r="E238" s="136">
        <f>SUMIFS([2]Sheet1!$D:$D,[2]Sheet1!$A:$A,A238)</f>
        <v>0</v>
      </c>
      <c r="F238" s="147" t="str">
        <f t="shared" si="13"/>
        <v/>
      </c>
      <c r="G238" s="147" t="str">
        <f t="shared" si="14"/>
        <v/>
      </c>
      <c r="H238" s="286" t="str">
        <f t="shared" si="15"/>
        <v>否</v>
      </c>
      <c r="I238" s="271" t="str">
        <f t="shared" si="16"/>
        <v>项</v>
      </c>
    </row>
    <row r="239" s="268" customFormat="true" ht="18.75" hidden="true" spans="1:9">
      <c r="A239" s="279" t="s">
        <v>553</v>
      </c>
      <c r="B239" s="280" t="s">
        <v>554</v>
      </c>
      <c r="C239" s="281">
        <v>0</v>
      </c>
      <c r="D239" s="281">
        <v>0</v>
      </c>
      <c r="E239" s="136">
        <f>SUMIFS([2]Sheet1!$D:$D,[2]Sheet1!$A:$A,A239)</f>
        <v>0</v>
      </c>
      <c r="F239" s="147" t="str">
        <f t="shared" si="13"/>
        <v/>
      </c>
      <c r="G239" s="147" t="str">
        <f t="shared" si="14"/>
        <v/>
      </c>
      <c r="H239" s="286" t="str">
        <f t="shared" si="15"/>
        <v>否</v>
      </c>
      <c r="I239" s="271" t="str">
        <f t="shared" si="16"/>
        <v>项</v>
      </c>
    </row>
    <row r="240" s="268" customFormat="true" ht="18.75" hidden="true" spans="1:9">
      <c r="A240" s="279" t="s">
        <v>555</v>
      </c>
      <c r="B240" s="280" t="s">
        <v>556</v>
      </c>
      <c r="C240" s="281">
        <v>0</v>
      </c>
      <c r="D240" s="281">
        <v>0</v>
      </c>
      <c r="E240" s="136">
        <f>SUMIFS([2]Sheet1!$D:$D,[2]Sheet1!$A:$A,A240)</f>
        <v>0</v>
      </c>
      <c r="F240" s="147" t="str">
        <f t="shared" si="13"/>
        <v/>
      </c>
      <c r="G240" s="147" t="str">
        <f t="shared" si="14"/>
        <v/>
      </c>
      <c r="H240" s="286" t="str">
        <f t="shared" si="15"/>
        <v>否</v>
      </c>
      <c r="I240" s="271" t="str">
        <f t="shared" si="16"/>
        <v>项</v>
      </c>
    </row>
    <row r="241" s="268" customFormat="true" ht="18.75" hidden="true" spans="1:9">
      <c r="A241" s="279" t="s">
        <v>557</v>
      </c>
      <c r="B241" s="280" t="s">
        <v>558</v>
      </c>
      <c r="C241" s="281">
        <v>0</v>
      </c>
      <c r="D241" s="281">
        <v>0</v>
      </c>
      <c r="E241" s="136">
        <f>SUMIFS([2]Sheet1!$D:$D,[2]Sheet1!$A:$A,A241)</f>
        <v>0</v>
      </c>
      <c r="F241" s="147" t="str">
        <f t="shared" si="13"/>
        <v/>
      </c>
      <c r="G241" s="147" t="str">
        <f t="shared" si="14"/>
        <v/>
      </c>
      <c r="H241" s="286" t="str">
        <f t="shared" si="15"/>
        <v>否</v>
      </c>
      <c r="I241" s="271" t="str">
        <f t="shared" si="16"/>
        <v>项</v>
      </c>
    </row>
    <row r="242" s="268" customFormat="true" ht="18.75" hidden="true" spans="1:9">
      <c r="A242" s="279" t="s">
        <v>559</v>
      </c>
      <c r="B242" s="280" t="s">
        <v>560</v>
      </c>
      <c r="C242" s="281">
        <v>0</v>
      </c>
      <c r="D242" s="281">
        <v>0</v>
      </c>
      <c r="E242" s="136">
        <f>SUMIFS([2]Sheet1!$D:$D,[2]Sheet1!$A:$A,A242)</f>
        <v>0</v>
      </c>
      <c r="F242" s="147" t="str">
        <f t="shared" si="13"/>
        <v/>
      </c>
      <c r="G242" s="147" t="str">
        <f t="shared" si="14"/>
        <v/>
      </c>
      <c r="H242" s="286" t="str">
        <f t="shared" si="15"/>
        <v>否</v>
      </c>
      <c r="I242" s="271" t="str">
        <f t="shared" si="16"/>
        <v>项</v>
      </c>
    </row>
    <row r="243" s="268" customFormat="true" ht="18.75" spans="1:9">
      <c r="A243" s="177" t="s">
        <v>561</v>
      </c>
      <c r="B243" s="180" t="s">
        <v>562</v>
      </c>
      <c r="C243" s="278">
        <v>9</v>
      </c>
      <c r="D243" s="278">
        <v>0</v>
      </c>
      <c r="E243" s="136">
        <f>SUMIFS([2]Sheet1!$D:$D,[2]Sheet1!$A:$A,A243)</f>
        <v>0</v>
      </c>
      <c r="F243" s="147">
        <f t="shared" si="13"/>
        <v>-1</v>
      </c>
      <c r="G243" s="147" t="str">
        <f t="shared" si="14"/>
        <v/>
      </c>
      <c r="H243" s="286" t="str">
        <f t="shared" si="15"/>
        <v>是</v>
      </c>
      <c r="I243" s="271" t="str">
        <f t="shared" si="16"/>
        <v>项</v>
      </c>
    </row>
    <row r="244" s="268" customFormat="true" ht="18.75" hidden="true" spans="1:9">
      <c r="A244" s="279" t="s">
        <v>563</v>
      </c>
      <c r="B244" s="280" t="s">
        <v>207</v>
      </c>
      <c r="C244" s="281">
        <v>0</v>
      </c>
      <c r="D244" s="281">
        <v>0</v>
      </c>
      <c r="E244" s="136">
        <f>SUMIFS([2]Sheet1!$D:$D,[2]Sheet1!$A:$A,A244)</f>
        <v>0</v>
      </c>
      <c r="F244" s="147" t="str">
        <f t="shared" si="13"/>
        <v/>
      </c>
      <c r="G244" s="147" t="str">
        <f t="shared" si="14"/>
        <v/>
      </c>
      <c r="H244" s="286" t="str">
        <f t="shared" si="15"/>
        <v>否</v>
      </c>
      <c r="I244" s="271" t="str">
        <f t="shared" si="16"/>
        <v>项</v>
      </c>
    </row>
    <row r="245" s="268" customFormat="true" ht="18.75" spans="1:9">
      <c r="A245" s="177" t="s">
        <v>564</v>
      </c>
      <c r="B245" s="180" t="s">
        <v>565</v>
      </c>
      <c r="C245" s="278">
        <v>11</v>
      </c>
      <c r="D245" s="278">
        <v>0</v>
      </c>
      <c r="E245" s="136">
        <f>SUMIFS([2]Sheet1!$D:$D,[2]Sheet1!$A:$A,A245)</f>
        <v>0</v>
      </c>
      <c r="F245" s="147">
        <f t="shared" si="13"/>
        <v>-1</v>
      </c>
      <c r="G245" s="147" t="str">
        <f t="shared" si="14"/>
        <v/>
      </c>
      <c r="H245" s="286" t="str">
        <f t="shared" si="15"/>
        <v>是</v>
      </c>
      <c r="I245" s="271" t="str">
        <f t="shared" si="16"/>
        <v>项</v>
      </c>
    </row>
    <row r="246" s="269" customFormat="true" ht="18.75" spans="1:9">
      <c r="A246" s="177" t="s">
        <v>566</v>
      </c>
      <c r="B246" s="180" t="s">
        <v>567</v>
      </c>
      <c r="C246" s="278">
        <f>SUM(C247:C248)</f>
        <v>1393</v>
      </c>
      <c r="D246" s="278">
        <f>SUM(D247:D248)</f>
        <v>583</v>
      </c>
      <c r="E246" s="278">
        <f>SUM(E247:E248)</f>
        <v>432</v>
      </c>
      <c r="F246" s="147">
        <f t="shared" si="13"/>
        <v>-0.69</v>
      </c>
      <c r="G246" s="147">
        <f t="shared" si="14"/>
        <v>-0.259</v>
      </c>
      <c r="H246" s="286" t="str">
        <f t="shared" si="15"/>
        <v>是</v>
      </c>
      <c r="I246" s="271" t="str">
        <f t="shared" si="16"/>
        <v>款</v>
      </c>
    </row>
    <row r="247" s="268" customFormat="true" ht="18.75" hidden="true" spans="1:9">
      <c r="A247" s="279" t="s">
        <v>568</v>
      </c>
      <c r="B247" s="280" t="s">
        <v>569</v>
      </c>
      <c r="C247" s="281">
        <v>0</v>
      </c>
      <c r="D247" s="281">
        <v>0</v>
      </c>
      <c r="E247" s="136">
        <f>SUMIFS([2]Sheet1!$D:$D,[2]Sheet1!$A:$A,A247)</f>
        <v>0</v>
      </c>
      <c r="F247" s="147" t="str">
        <f t="shared" si="13"/>
        <v/>
      </c>
      <c r="G247" s="147" t="str">
        <f t="shared" si="14"/>
        <v/>
      </c>
      <c r="H247" s="286" t="str">
        <f t="shared" si="15"/>
        <v>否</v>
      </c>
      <c r="I247" s="271" t="str">
        <f t="shared" si="16"/>
        <v>项</v>
      </c>
    </row>
    <row r="248" s="268" customFormat="true" ht="18.75" spans="1:9">
      <c r="A248" s="177" t="s">
        <v>570</v>
      </c>
      <c r="B248" s="180" t="s">
        <v>571</v>
      </c>
      <c r="C248" s="278">
        <v>1393</v>
      </c>
      <c r="D248" s="278">
        <v>583</v>
      </c>
      <c r="E248" s="136">
        <f>SUMIFS([2]Sheet1!$D:$D,[2]Sheet1!$A:$A,A248)</f>
        <v>432</v>
      </c>
      <c r="F248" s="147">
        <f t="shared" si="13"/>
        <v>-0.69</v>
      </c>
      <c r="G248" s="147">
        <f t="shared" si="14"/>
        <v>-0.259</v>
      </c>
      <c r="H248" s="286" t="str">
        <f t="shared" si="15"/>
        <v>是</v>
      </c>
      <c r="I248" s="271" t="str">
        <f t="shared" si="16"/>
        <v>项</v>
      </c>
    </row>
    <row r="249" s="268" customFormat="true" ht="18.75" spans="1:9">
      <c r="A249" s="277" t="s">
        <v>134</v>
      </c>
      <c r="B249" s="178" t="s">
        <v>135</v>
      </c>
      <c r="C249" s="278">
        <f>C250+C251</f>
        <v>0</v>
      </c>
      <c r="D249" s="278">
        <f>D250+D251</f>
        <v>0</v>
      </c>
      <c r="E249" s="136">
        <f>E250+E251</f>
        <v>0</v>
      </c>
      <c r="F249" s="147" t="str">
        <f t="shared" si="13"/>
        <v/>
      </c>
      <c r="G249" s="147" t="str">
        <f t="shared" si="14"/>
        <v/>
      </c>
      <c r="H249" s="286" t="str">
        <f t="shared" si="15"/>
        <v>是</v>
      </c>
      <c r="I249" s="271" t="str">
        <f t="shared" si="16"/>
        <v>类</v>
      </c>
    </row>
    <row r="250" s="268" customFormat="true" ht="18.75" hidden="true" spans="1:9">
      <c r="A250" s="279" t="s">
        <v>572</v>
      </c>
      <c r="B250" s="280" t="s">
        <v>573</v>
      </c>
      <c r="C250" s="281">
        <v>0</v>
      </c>
      <c r="D250" s="281">
        <v>0</v>
      </c>
      <c r="E250" s="281">
        <v>0</v>
      </c>
      <c r="F250" s="147" t="str">
        <f t="shared" si="13"/>
        <v/>
      </c>
      <c r="G250" s="147" t="str">
        <f t="shared" si="14"/>
        <v/>
      </c>
      <c r="H250" s="286" t="str">
        <f t="shared" si="15"/>
        <v>否</v>
      </c>
      <c r="I250" s="271" t="str">
        <f t="shared" si="16"/>
        <v>款</v>
      </c>
    </row>
    <row r="251" s="268" customFormat="true" ht="18.75" hidden="true" spans="1:9">
      <c r="A251" s="279" t="s">
        <v>574</v>
      </c>
      <c r="B251" s="280" t="s">
        <v>575</v>
      </c>
      <c r="C251" s="281">
        <v>0</v>
      </c>
      <c r="D251" s="281">
        <v>0</v>
      </c>
      <c r="E251" s="281">
        <v>0</v>
      </c>
      <c r="F251" s="147" t="str">
        <f t="shared" si="13"/>
        <v/>
      </c>
      <c r="G251" s="147" t="str">
        <f t="shared" si="14"/>
        <v/>
      </c>
      <c r="H251" s="286" t="str">
        <f t="shared" si="15"/>
        <v>否</v>
      </c>
      <c r="I251" s="271" t="str">
        <f t="shared" si="16"/>
        <v>款</v>
      </c>
    </row>
    <row r="252" s="269" customFormat="true" ht="18.75" spans="1:9">
      <c r="A252" s="277" t="s">
        <v>136</v>
      </c>
      <c r="B252" s="178" t="s">
        <v>137</v>
      </c>
      <c r="C252" s="278">
        <f>C253+C257+C259+C261+C271</f>
        <v>106</v>
      </c>
      <c r="D252" s="278">
        <f>D253+D257+D259+D261+D271</f>
        <v>22</v>
      </c>
      <c r="E252" s="278">
        <f>E253+E257+E259+E261+E271</f>
        <v>128</v>
      </c>
      <c r="F252" s="147">
        <f t="shared" si="13"/>
        <v>0.208</v>
      </c>
      <c r="G252" s="147">
        <f t="shared" si="14"/>
        <v>4.818</v>
      </c>
      <c r="H252" s="286" t="str">
        <f t="shared" si="15"/>
        <v>是</v>
      </c>
      <c r="I252" s="271" t="str">
        <f t="shared" si="16"/>
        <v>类</v>
      </c>
    </row>
    <row r="253" s="268" customFormat="true" ht="18.75" hidden="true" spans="1:9">
      <c r="A253" s="294" t="s">
        <v>576</v>
      </c>
      <c r="B253" s="295" t="s">
        <v>577</v>
      </c>
      <c r="C253" s="281">
        <f>SUM(C254:C256)</f>
        <v>0</v>
      </c>
      <c r="D253" s="281">
        <f>SUM(D254:D256)</f>
        <v>0</v>
      </c>
      <c r="E253" s="281">
        <f>SUM(E254:E256)</f>
        <v>0</v>
      </c>
      <c r="F253" s="147" t="str">
        <f t="shared" si="13"/>
        <v/>
      </c>
      <c r="G253" s="147" t="str">
        <f t="shared" si="14"/>
        <v/>
      </c>
      <c r="H253" s="286" t="str">
        <f t="shared" si="15"/>
        <v>否</v>
      </c>
      <c r="I253" s="271" t="str">
        <f t="shared" si="16"/>
        <v>款</v>
      </c>
    </row>
    <row r="254" s="268" customFormat="true" ht="18.75" hidden="true" spans="1:9">
      <c r="A254" s="294" t="s">
        <v>578</v>
      </c>
      <c r="B254" s="280" t="s">
        <v>579</v>
      </c>
      <c r="C254" s="281">
        <v>0</v>
      </c>
      <c r="D254" s="281">
        <v>0</v>
      </c>
      <c r="E254" s="136">
        <f>SUMIFS([2]Sheet1!$D:$D,[2]Sheet1!$A:$A,A254)</f>
        <v>0</v>
      </c>
      <c r="F254" s="147" t="str">
        <f t="shared" si="13"/>
        <v/>
      </c>
      <c r="G254" s="147" t="str">
        <f t="shared" si="14"/>
        <v/>
      </c>
      <c r="H254" s="286" t="str">
        <f t="shared" si="15"/>
        <v>否</v>
      </c>
      <c r="I254" s="271" t="str">
        <f t="shared" si="16"/>
        <v>项</v>
      </c>
    </row>
    <row r="255" s="268" customFormat="true" ht="18.75" hidden="true" spans="1:9">
      <c r="A255" s="294" t="s">
        <v>580</v>
      </c>
      <c r="B255" s="295" t="s">
        <v>581</v>
      </c>
      <c r="C255" s="281">
        <v>0</v>
      </c>
      <c r="D255" s="281">
        <v>0</v>
      </c>
      <c r="E255" s="136">
        <f>SUMIFS([2]Sheet1!$D:$D,[2]Sheet1!$A:$A,A255)</f>
        <v>0</v>
      </c>
      <c r="F255" s="147" t="str">
        <f t="shared" si="13"/>
        <v/>
      </c>
      <c r="G255" s="147" t="str">
        <f t="shared" si="14"/>
        <v/>
      </c>
      <c r="H255" s="286" t="str">
        <f t="shared" si="15"/>
        <v>否</v>
      </c>
      <c r="I255" s="271" t="str">
        <f t="shared" si="16"/>
        <v>项</v>
      </c>
    </row>
    <row r="256" s="268" customFormat="true" ht="18.75" hidden="true" spans="1:9">
      <c r="A256" s="294" t="s">
        <v>582</v>
      </c>
      <c r="B256" s="295" t="s">
        <v>583</v>
      </c>
      <c r="C256" s="281">
        <v>0</v>
      </c>
      <c r="D256" s="281">
        <v>0</v>
      </c>
      <c r="E256" s="136">
        <f>SUMIFS([2]Sheet1!$D:$D,[2]Sheet1!$A:$A,A256)</f>
        <v>0</v>
      </c>
      <c r="F256" s="147" t="str">
        <f t="shared" si="13"/>
        <v/>
      </c>
      <c r="G256" s="147" t="str">
        <f t="shared" si="14"/>
        <v/>
      </c>
      <c r="H256" s="286" t="str">
        <f t="shared" si="15"/>
        <v>否</v>
      </c>
      <c r="I256" s="271" t="str">
        <f t="shared" si="16"/>
        <v>项</v>
      </c>
    </row>
    <row r="257" s="268" customFormat="true" ht="18.75" hidden="true" spans="1:9">
      <c r="A257" s="294" t="s">
        <v>584</v>
      </c>
      <c r="B257" s="280" t="s">
        <v>585</v>
      </c>
      <c r="C257" s="281">
        <f>C258</f>
        <v>0</v>
      </c>
      <c r="D257" s="281">
        <f>D258</f>
        <v>0</v>
      </c>
      <c r="E257" s="281">
        <f>E258</f>
        <v>0</v>
      </c>
      <c r="F257" s="147" t="str">
        <f t="shared" si="13"/>
        <v/>
      </c>
      <c r="G257" s="147" t="str">
        <f t="shared" si="14"/>
        <v/>
      </c>
      <c r="H257" s="286" t="str">
        <f t="shared" si="15"/>
        <v>否</v>
      </c>
      <c r="I257" s="271" t="str">
        <f t="shared" si="16"/>
        <v>款</v>
      </c>
    </row>
    <row r="258" s="268" customFormat="true" ht="18.75" hidden="true" spans="1:9">
      <c r="A258" s="294" t="s">
        <v>586</v>
      </c>
      <c r="B258" s="280" t="s">
        <v>587</v>
      </c>
      <c r="C258" s="281">
        <v>0</v>
      </c>
      <c r="D258" s="281">
        <v>0</v>
      </c>
      <c r="E258" s="136">
        <f>SUMIFS([2]Sheet1!$D:$D,[2]Sheet1!$A:$A,A258)</f>
        <v>0</v>
      </c>
      <c r="F258" s="147" t="str">
        <f t="shared" si="13"/>
        <v/>
      </c>
      <c r="G258" s="147" t="str">
        <f t="shared" si="14"/>
        <v/>
      </c>
      <c r="H258" s="286" t="str">
        <f t="shared" si="15"/>
        <v>否</v>
      </c>
      <c r="I258" s="271" t="str">
        <f t="shared" si="16"/>
        <v>项</v>
      </c>
    </row>
    <row r="259" s="269" customFormat="true" ht="18.75" hidden="true" spans="1:9">
      <c r="A259" s="294" t="s">
        <v>588</v>
      </c>
      <c r="B259" s="280" t="s">
        <v>589</v>
      </c>
      <c r="C259" s="281">
        <f>C260</f>
        <v>0</v>
      </c>
      <c r="D259" s="281">
        <f>D260</f>
        <v>0</v>
      </c>
      <c r="E259" s="281">
        <f>E260</f>
        <v>0</v>
      </c>
      <c r="F259" s="147" t="str">
        <f t="shared" si="13"/>
        <v/>
      </c>
      <c r="G259" s="147" t="str">
        <f t="shared" si="14"/>
        <v/>
      </c>
      <c r="H259" s="286" t="str">
        <f t="shared" si="15"/>
        <v>否</v>
      </c>
      <c r="I259" s="271" t="str">
        <f t="shared" si="16"/>
        <v>款</v>
      </c>
    </row>
    <row r="260" s="268" customFormat="true" ht="18.75" hidden="true" spans="1:9">
      <c r="A260" s="294" t="s">
        <v>590</v>
      </c>
      <c r="B260" s="280" t="s">
        <v>591</v>
      </c>
      <c r="C260" s="281">
        <v>0</v>
      </c>
      <c r="D260" s="281">
        <v>0</v>
      </c>
      <c r="E260" s="136">
        <f>SUMIFS([2]Sheet1!$D:$D,[2]Sheet1!$A:$A,A260)</f>
        <v>0</v>
      </c>
      <c r="F260" s="147" t="str">
        <f t="shared" si="13"/>
        <v/>
      </c>
      <c r="G260" s="147" t="str">
        <f t="shared" si="14"/>
        <v/>
      </c>
      <c r="H260" s="286" t="str">
        <f t="shared" si="15"/>
        <v>否</v>
      </c>
      <c r="I260" s="271" t="str">
        <f t="shared" si="16"/>
        <v>项</v>
      </c>
    </row>
    <row r="261" s="268" customFormat="true" ht="18.75" spans="1:9">
      <c r="A261" s="177" t="s">
        <v>592</v>
      </c>
      <c r="B261" s="180" t="s">
        <v>593</v>
      </c>
      <c r="C261" s="278">
        <f>SUM(C262:C270)</f>
        <v>106</v>
      </c>
      <c r="D261" s="278">
        <f>SUM(D262:D270)</f>
        <v>22</v>
      </c>
      <c r="E261" s="278">
        <f>SUM(E262:E270)</f>
        <v>128</v>
      </c>
      <c r="F261" s="147">
        <f t="shared" ref="F261:F324" si="17">IF(C261&gt;0,E261/C261-1,IF(C261&lt;0,-(E261/C261-1),""))</f>
        <v>0.208</v>
      </c>
      <c r="G261" s="147">
        <f t="shared" ref="G261:G324" si="18">IFERROR(E261/D261-1,"")</f>
        <v>4.818</v>
      </c>
      <c r="H261" s="286" t="str">
        <f t="shared" ref="H261:H324" si="19">IF(LEN(A261)=3,"是",IF(B261&lt;&gt;"",IF(SUM(C261:E261)&lt;&gt;0,"是","否"),"是"))</f>
        <v>是</v>
      </c>
      <c r="I261" s="271" t="str">
        <f t="shared" ref="I261:I324" si="20">IF(LEN(A261)=3,"类",IF(LEN(A261)=5,"款","项"))</f>
        <v>款</v>
      </c>
    </row>
    <row r="262" s="268" customFormat="true" ht="18.75" spans="1:9">
      <c r="A262" s="177" t="s">
        <v>594</v>
      </c>
      <c r="B262" s="180" t="s">
        <v>595</v>
      </c>
      <c r="C262" s="278">
        <v>43</v>
      </c>
      <c r="D262" s="278">
        <v>22</v>
      </c>
      <c r="E262" s="136">
        <f>SUMIFS([2]Sheet1!$D:$D,[2]Sheet1!$A:$A,A262)</f>
        <v>68</v>
      </c>
      <c r="F262" s="147">
        <f t="shared" si="17"/>
        <v>0.581</v>
      </c>
      <c r="G262" s="147">
        <f t="shared" si="18"/>
        <v>2.091</v>
      </c>
      <c r="H262" s="286" t="str">
        <f t="shared" si="19"/>
        <v>是</v>
      </c>
      <c r="I262" s="271" t="str">
        <f t="shared" si="20"/>
        <v>项</v>
      </c>
    </row>
    <row r="263" s="268" customFormat="true" ht="18.75" hidden="true" spans="1:9">
      <c r="A263" s="279" t="s">
        <v>596</v>
      </c>
      <c r="B263" s="280" t="s">
        <v>597</v>
      </c>
      <c r="C263" s="281">
        <v>0</v>
      </c>
      <c r="D263" s="281">
        <v>0</v>
      </c>
      <c r="E263" s="136">
        <f>SUMIFS([2]Sheet1!$D:$D,[2]Sheet1!$A:$A,A263)</f>
        <v>0</v>
      </c>
      <c r="F263" s="147" t="str">
        <f t="shared" si="17"/>
        <v/>
      </c>
      <c r="G263" s="147" t="str">
        <f t="shared" si="18"/>
        <v/>
      </c>
      <c r="H263" s="286" t="str">
        <f t="shared" si="19"/>
        <v>否</v>
      </c>
      <c r="I263" s="271" t="str">
        <f t="shared" si="20"/>
        <v>项</v>
      </c>
    </row>
    <row r="264" s="268" customFormat="true" ht="18.75" hidden="true" spans="1:9">
      <c r="A264" s="279" t="s">
        <v>598</v>
      </c>
      <c r="B264" s="280" t="s">
        <v>599</v>
      </c>
      <c r="C264" s="281">
        <v>0</v>
      </c>
      <c r="D264" s="281">
        <v>0</v>
      </c>
      <c r="E264" s="136">
        <f>SUMIFS([2]Sheet1!$D:$D,[2]Sheet1!$A:$A,A264)</f>
        <v>0</v>
      </c>
      <c r="F264" s="147" t="str">
        <f t="shared" si="17"/>
        <v/>
      </c>
      <c r="G264" s="147" t="str">
        <f t="shared" si="18"/>
        <v/>
      </c>
      <c r="H264" s="286" t="str">
        <f t="shared" si="19"/>
        <v>否</v>
      </c>
      <c r="I264" s="271" t="str">
        <f t="shared" si="20"/>
        <v>项</v>
      </c>
    </row>
    <row r="265" s="268" customFormat="true" ht="18.75" hidden="true" spans="1:9">
      <c r="A265" s="279" t="s">
        <v>600</v>
      </c>
      <c r="B265" s="280" t="s">
        <v>601</v>
      </c>
      <c r="C265" s="281">
        <v>0</v>
      </c>
      <c r="D265" s="281">
        <v>0</v>
      </c>
      <c r="E265" s="136">
        <f>SUMIFS([2]Sheet1!$D:$D,[2]Sheet1!$A:$A,A265)</f>
        <v>0</v>
      </c>
      <c r="F265" s="147" t="str">
        <f t="shared" si="17"/>
        <v/>
      </c>
      <c r="G265" s="147" t="str">
        <f t="shared" si="18"/>
        <v/>
      </c>
      <c r="H265" s="286" t="str">
        <f t="shared" si="19"/>
        <v>否</v>
      </c>
      <c r="I265" s="271" t="str">
        <f t="shared" si="20"/>
        <v>项</v>
      </c>
    </row>
    <row r="266" s="268" customFormat="true" ht="18.75" hidden="true" spans="1:9">
      <c r="A266" s="279" t="s">
        <v>602</v>
      </c>
      <c r="B266" s="180" t="s">
        <v>603</v>
      </c>
      <c r="C266" s="281">
        <v>0</v>
      </c>
      <c r="D266" s="281">
        <v>0</v>
      </c>
      <c r="E266" s="136">
        <f>SUMIFS([2]Sheet1!$D:$D,[2]Sheet1!$A:$A,A266)</f>
        <v>0</v>
      </c>
      <c r="F266" s="147" t="str">
        <f t="shared" si="17"/>
        <v/>
      </c>
      <c r="G266" s="147" t="str">
        <f t="shared" si="18"/>
        <v/>
      </c>
      <c r="H266" s="286" t="str">
        <f t="shared" si="19"/>
        <v>否</v>
      </c>
      <c r="I266" s="271" t="str">
        <f t="shared" si="20"/>
        <v>项</v>
      </c>
    </row>
    <row r="267" s="268" customFormat="true" ht="18.75" hidden="true" spans="1:9">
      <c r="A267" s="279" t="s">
        <v>604</v>
      </c>
      <c r="B267" s="180" t="s">
        <v>605</v>
      </c>
      <c r="C267" s="281">
        <v>0</v>
      </c>
      <c r="D267" s="281">
        <v>0</v>
      </c>
      <c r="E267" s="136">
        <f>SUMIFS([2]Sheet1!$D:$D,[2]Sheet1!$A:$A,A267)</f>
        <v>0</v>
      </c>
      <c r="F267" s="147" t="str">
        <f t="shared" si="17"/>
        <v/>
      </c>
      <c r="G267" s="147" t="str">
        <f t="shared" si="18"/>
        <v/>
      </c>
      <c r="H267" s="286" t="str">
        <f t="shared" si="19"/>
        <v>否</v>
      </c>
      <c r="I267" s="271" t="str">
        <f t="shared" si="20"/>
        <v>项</v>
      </c>
    </row>
    <row r="268" s="268" customFormat="true" ht="18.75" spans="1:9">
      <c r="A268" s="177" t="s">
        <v>606</v>
      </c>
      <c r="B268" s="180" t="s">
        <v>607</v>
      </c>
      <c r="C268" s="278">
        <v>63</v>
      </c>
      <c r="D268" s="278">
        <v>0</v>
      </c>
      <c r="E268" s="136">
        <f>SUMIFS([2]Sheet1!$D:$D,[2]Sheet1!$A:$A,A268)</f>
        <v>60</v>
      </c>
      <c r="F268" s="147">
        <f t="shared" si="17"/>
        <v>-0.048</v>
      </c>
      <c r="G268" s="147" t="str">
        <f t="shared" si="18"/>
        <v/>
      </c>
      <c r="H268" s="286" t="str">
        <f t="shared" si="19"/>
        <v>是</v>
      </c>
      <c r="I268" s="271" t="str">
        <f t="shared" si="20"/>
        <v>项</v>
      </c>
    </row>
    <row r="269" s="269" customFormat="true" ht="18.75" hidden="true" spans="1:9">
      <c r="A269" s="279" t="s">
        <v>608</v>
      </c>
      <c r="B269" s="280" t="s">
        <v>609</v>
      </c>
      <c r="C269" s="281">
        <v>0</v>
      </c>
      <c r="D269" s="281">
        <v>0</v>
      </c>
      <c r="E269" s="136">
        <f>SUMIFS([2]Sheet1!$D:$D,[2]Sheet1!$A:$A,A269)</f>
        <v>0</v>
      </c>
      <c r="F269" s="147" t="str">
        <f t="shared" si="17"/>
        <v/>
      </c>
      <c r="G269" s="147" t="str">
        <f t="shared" si="18"/>
        <v/>
      </c>
      <c r="H269" s="286" t="str">
        <f t="shared" si="19"/>
        <v>否</v>
      </c>
      <c r="I269" s="271" t="str">
        <f t="shared" si="20"/>
        <v>项</v>
      </c>
    </row>
    <row r="270" s="268" customFormat="true" ht="18.75" hidden="true" spans="1:9">
      <c r="A270" s="279" t="s">
        <v>610</v>
      </c>
      <c r="B270" s="280" t="s">
        <v>611</v>
      </c>
      <c r="C270" s="281">
        <v>0</v>
      </c>
      <c r="D270" s="281">
        <v>0</v>
      </c>
      <c r="E270" s="136">
        <f>SUMIFS([2]Sheet1!$D:$D,[2]Sheet1!$A:$A,A270)</f>
        <v>0</v>
      </c>
      <c r="F270" s="147" t="str">
        <f t="shared" si="17"/>
        <v/>
      </c>
      <c r="G270" s="147" t="str">
        <f t="shared" si="18"/>
        <v/>
      </c>
      <c r="H270" s="286" t="str">
        <f t="shared" si="19"/>
        <v>否</v>
      </c>
      <c r="I270" s="271" t="str">
        <f t="shared" si="20"/>
        <v>项</v>
      </c>
    </row>
    <row r="271" s="270" customFormat="true" ht="18.75" hidden="true" spans="1:9">
      <c r="A271" s="279" t="s">
        <v>612</v>
      </c>
      <c r="B271" s="280" t="s">
        <v>613</v>
      </c>
      <c r="C271" s="281">
        <f>C272</f>
        <v>0</v>
      </c>
      <c r="D271" s="281">
        <f>D272</f>
        <v>0</v>
      </c>
      <c r="E271" s="281">
        <f>E272</f>
        <v>0</v>
      </c>
      <c r="F271" s="147" t="str">
        <f t="shared" si="17"/>
        <v/>
      </c>
      <c r="G271" s="147" t="str">
        <f t="shared" si="18"/>
        <v/>
      </c>
      <c r="H271" s="286" t="str">
        <f t="shared" si="19"/>
        <v>否</v>
      </c>
      <c r="I271" s="271" t="str">
        <f t="shared" si="20"/>
        <v>款</v>
      </c>
    </row>
    <row r="272" s="269" customFormat="true" ht="18.75" hidden="true" spans="1:9">
      <c r="A272" s="296" t="s">
        <v>614</v>
      </c>
      <c r="B272" s="280" t="s">
        <v>615</v>
      </c>
      <c r="C272" s="281">
        <v>0</v>
      </c>
      <c r="D272" s="281">
        <v>0</v>
      </c>
      <c r="E272" s="136">
        <f>SUMIFS([2]Sheet1!$D:$D,[2]Sheet1!$A:$A,A272)</f>
        <v>0</v>
      </c>
      <c r="F272" s="147" t="str">
        <f t="shared" si="17"/>
        <v/>
      </c>
      <c r="G272" s="147" t="str">
        <f t="shared" si="18"/>
        <v/>
      </c>
      <c r="H272" s="286" t="str">
        <f t="shared" si="19"/>
        <v>否</v>
      </c>
      <c r="I272" s="271" t="str">
        <f t="shared" si="20"/>
        <v>项</v>
      </c>
    </row>
    <row r="273" s="268" customFormat="true" ht="18.75" spans="1:9">
      <c r="A273" s="277" t="s">
        <v>616</v>
      </c>
      <c r="B273" s="178" t="s">
        <v>138</v>
      </c>
      <c r="C273" s="278">
        <f>C274+C277+C288+C295+C303+C312+C326+C336+C346+C354+C360</f>
        <v>7496</v>
      </c>
      <c r="D273" s="278">
        <f>D274+D277+D288+D295+D303+D312+D326+D336+D346+D354+D360</f>
        <v>8069</v>
      </c>
      <c r="E273" s="278">
        <f>E274+E277+E288+E295+E303+E312+E326+E336+E346+E354+E360</f>
        <v>8039</v>
      </c>
      <c r="F273" s="147">
        <f t="shared" si="17"/>
        <v>0.072</v>
      </c>
      <c r="G273" s="147">
        <f t="shared" si="18"/>
        <v>-0.004</v>
      </c>
      <c r="H273" s="286" t="str">
        <f t="shared" si="19"/>
        <v>是</v>
      </c>
      <c r="I273" s="271" t="str">
        <f t="shared" si="20"/>
        <v>类</v>
      </c>
    </row>
    <row r="274" s="268" customFormat="true" ht="18.75" spans="1:9">
      <c r="A274" s="177" t="s">
        <v>617</v>
      </c>
      <c r="B274" s="180" t="s">
        <v>618</v>
      </c>
      <c r="C274" s="278">
        <f>SUM(C275:C276)</f>
        <v>0</v>
      </c>
      <c r="D274" s="278">
        <f>SUM(D275:D276)</f>
        <v>15</v>
      </c>
      <c r="E274" s="278">
        <f>SUM(E275:E276)</f>
        <v>0</v>
      </c>
      <c r="F274" s="147" t="str">
        <f t="shared" si="17"/>
        <v/>
      </c>
      <c r="G274" s="147">
        <f t="shared" si="18"/>
        <v>-1</v>
      </c>
      <c r="H274" s="286" t="str">
        <f t="shared" si="19"/>
        <v>是</v>
      </c>
      <c r="I274" s="271" t="str">
        <f t="shared" si="20"/>
        <v>款</v>
      </c>
    </row>
    <row r="275" s="269" customFormat="true" ht="18.75" spans="1:9">
      <c r="A275" s="177" t="s">
        <v>619</v>
      </c>
      <c r="B275" s="180" t="s">
        <v>620</v>
      </c>
      <c r="C275" s="278">
        <v>0</v>
      </c>
      <c r="D275" s="278">
        <v>15</v>
      </c>
      <c r="E275" s="136">
        <f>SUMIFS([2]Sheet1!$D:$D,[2]Sheet1!$A:$A,A275)</f>
        <v>0</v>
      </c>
      <c r="F275" s="147" t="str">
        <f t="shared" si="17"/>
        <v/>
      </c>
      <c r="G275" s="147">
        <f t="shared" si="18"/>
        <v>-1</v>
      </c>
      <c r="H275" s="286" t="str">
        <f t="shared" si="19"/>
        <v>是</v>
      </c>
      <c r="I275" s="271" t="str">
        <f t="shared" si="20"/>
        <v>项</v>
      </c>
    </row>
    <row r="276" s="268" customFormat="true" ht="18.75" hidden="true" spans="1:9">
      <c r="A276" s="279" t="s">
        <v>621</v>
      </c>
      <c r="B276" s="280" t="s">
        <v>622</v>
      </c>
      <c r="C276" s="281">
        <v>0</v>
      </c>
      <c r="D276" s="281">
        <v>0</v>
      </c>
      <c r="E276" s="136">
        <f>SUMIFS([2]Sheet1!$D:$D,[2]Sheet1!$A:$A,A276)</f>
        <v>0</v>
      </c>
      <c r="F276" s="147" t="str">
        <f t="shared" si="17"/>
        <v/>
      </c>
      <c r="G276" s="147" t="str">
        <f t="shared" si="18"/>
        <v/>
      </c>
      <c r="H276" s="286" t="str">
        <f t="shared" si="19"/>
        <v>否</v>
      </c>
      <c r="I276" s="271" t="str">
        <f t="shared" si="20"/>
        <v>项</v>
      </c>
    </row>
    <row r="277" s="268" customFormat="true" ht="18.75" spans="1:9">
      <c r="A277" s="177" t="s">
        <v>623</v>
      </c>
      <c r="B277" s="180" t="s">
        <v>624</v>
      </c>
      <c r="C277" s="278">
        <f>SUM(C278:C287)</f>
        <v>6968</v>
      </c>
      <c r="D277" s="278">
        <f>SUM(D278:D287)</f>
        <v>7486</v>
      </c>
      <c r="E277" s="278">
        <f>SUM(E278:E287)</f>
        <v>7442</v>
      </c>
      <c r="F277" s="147">
        <f t="shared" si="17"/>
        <v>0.068</v>
      </c>
      <c r="G277" s="147">
        <f t="shared" si="18"/>
        <v>-0.006</v>
      </c>
      <c r="H277" s="286" t="str">
        <f t="shared" si="19"/>
        <v>是</v>
      </c>
      <c r="I277" s="271" t="str">
        <f t="shared" si="20"/>
        <v>款</v>
      </c>
    </row>
    <row r="278" s="268" customFormat="true" ht="18.75" spans="1:9">
      <c r="A278" s="177" t="s">
        <v>625</v>
      </c>
      <c r="B278" s="180" t="s">
        <v>189</v>
      </c>
      <c r="C278" s="278">
        <v>6245</v>
      </c>
      <c r="D278" s="278">
        <v>5484</v>
      </c>
      <c r="E278" s="136">
        <f>SUMIFS([2]Sheet1!$D:$D,[2]Sheet1!$A:$A,A278)</f>
        <v>5553</v>
      </c>
      <c r="F278" s="147">
        <f t="shared" si="17"/>
        <v>-0.111</v>
      </c>
      <c r="G278" s="147">
        <f t="shared" si="18"/>
        <v>0.013</v>
      </c>
      <c r="H278" s="286" t="str">
        <f t="shared" si="19"/>
        <v>是</v>
      </c>
      <c r="I278" s="271" t="str">
        <f t="shared" si="20"/>
        <v>项</v>
      </c>
    </row>
    <row r="279" s="268" customFormat="true" ht="18.75" spans="1:9">
      <c r="A279" s="177" t="s">
        <v>626</v>
      </c>
      <c r="B279" s="180" t="s">
        <v>191</v>
      </c>
      <c r="C279" s="278">
        <v>157</v>
      </c>
      <c r="D279" s="278">
        <v>1548</v>
      </c>
      <c r="E279" s="136">
        <f>SUMIFS([2]Sheet1!$D:$D,[2]Sheet1!$A:$A,A279)</f>
        <v>938</v>
      </c>
      <c r="F279" s="147">
        <f t="shared" si="17"/>
        <v>4.975</v>
      </c>
      <c r="G279" s="147">
        <f t="shared" si="18"/>
        <v>-0.394</v>
      </c>
      <c r="H279" s="286" t="str">
        <f t="shared" si="19"/>
        <v>是</v>
      </c>
      <c r="I279" s="271" t="str">
        <f t="shared" si="20"/>
        <v>项</v>
      </c>
    </row>
    <row r="280" s="268" customFormat="true" ht="18.75" hidden="true" spans="1:9">
      <c r="A280" s="279" t="s">
        <v>627</v>
      </c>
      <c r="B280" s="280" t="s">
        <v>193</v>
      </c>
      <c r="C280" s="281">
        <v>0</v>
      </c>
      <c r="D280" s="281">
        <v>0</v>
      </c>
      <c r="E280" s="136">
        <f>SUMIFS([2]Sheet1!$D:$D,[2]Sheet1!$A:$A,A280)</f>
        <v>0</v>
      </c>
      <c r="F280" s="147" t="str">
        <f t="shared" si="17"/>
        <v/>
      </c>
      <c r="G280" s="147" t="str">
        <f t="shared" si="18"/>
        <v/>
      </c>
      <c r="H280" s="286" t="str">
        <f t="shared" si="19"/>
        <v>否</v>
      </c>
      <c r="I280" s="271" t="str">
        <f t="shared" si="20"/>
        <v>项</v>
      </c>
    </row>
    <row r="281" s="268" customFormat="true" ht="18.75" spans="1:9">
      <c r="A281" s="177" t="s">
        <v>628</v>
      </c>
      <c r="B281" s="180" t="s">
        <v>290</v>
      </c>
      <c r="C281" s="278">
        <v>28</v>
      </c>
      <c r="D281" s="278">
        <v>36</v>
      </c>
      <c r="E281" s="136">
        <f>SUMIFS([2]Sheet1!$D:$D,[2]Sheet1!$A:$A,A281)</f>
        <v>0</v>
      </c>
      <c r="F281" s="147">
        <f t="shared" si="17"/>
        <v>-1</v>
      </c>
      <c r="G281" s="147">
        <f t="shared" si="18"/>
        <v>-1</v>
      </c>
      <c r="H281" s="286" t="str">
        <f t="shared" si="19"/>
        <v>是</v>
      </c>
      <c r="I281" s="271" t="str">
        <f t="shared" si="20"/>
        <v>项</v>
      </c>
    </row>
    <row r="282" s="268" customFormat="true" ht="18.75" spans="1:9">
      <c r="A282" s="177" t="s">
        <v>629</v>
      </c>
      <c r="B282" s="180" t="s">
        <v>630</v>
      </c>
      <c r="C282" s="278">
        <v>391</v>
      </c>
      <c r="D282" s="278">
        <v>418</v>
      </c>
      <c r="E282" s="136">
        <f>SUMIFS([2]Sheet1!$D:$D,[2]Sheet1!$A:$A,A282)</f>
        <v>760</v>
      </c>
      <c r="F282" s="147">
        <f t="shared" si="17"/>
        <v>0.944</v>
      </c>
      <c r="G282" s="147">
        <f t="shared" si="18"/>
        <v>0.818</v>
      </c>
      <c r="H282" s="286" t="str">
        <f t="shared" si="19"/>
        <v>是</v>
      </c>
      <c r="I282" s="271" t="str">
        <f t="shared" si="20"/>
        <v>项</v>
      </c>
    </row>
    <row r="283" s="268" customFormat="true" ht="18.75" hidden="true" spans="1:9">
      <c r="A283" s="279" t="s">
        <v>631</v>
      </c>
      <c r="B283" s="280" t="s">
        <v>632</v>
      </c>
      <c r="C283" s="281">
        <v>0</v>
      </c>
      <c r="D283" s="281">
        <v>0</v>
      </c>
      <c r="E283" s="136">
        <f>SUMIFS([2]Sheet1!$D:$D,[2]Sheet1!$A:$A,A283)</f>
        <v>0</v>
      </c>
      <c r="F283" s="147" t="str">
        <f t="shared" si="17"/>
        <v/>
      </c>
      <c r="G283" s="147" t="str">
        <f t="shared" si="18"/>
        <v/>
      </c>
      <c r="H283" s="286" t="str">
        <f t="shared" si="19"/>
        <v>否</v>
      </c>
      <c r="I283" s="271" t="str">
        <f t="shared" si="20"/>
        <v>项</v>
      </c>
    </row>
    <row r="284" s="268" customFormat="true" ht="18.75" hidden="true" spans="1:9">
      <c r="A284" s="279" t="s">
        <v>633</v>
      </c>
      <c r="B284" s="280" t="s">
        <v>634</v>
      </c>
      <c r="C284" s="281">
        <v>0</v>
      </c>
      <c r="D284" s="281">
        <v>0</v>
      </c>
      <c r="E284" s="136">
        <f>SUMIFS([2]Sheet1!$D:$D,[2]Sheet1!$A:$A,A284)</f>
        <v>0</v>
      </c>
      <c r="F284" s="147" t="str">
        <f t="shared" si="17"/>
        <v/>
      </c>
      <c r="G284" s="147" t="str">
        <f t="shared" si="18"/>
        <v/>
      </c>
      <c r="H284" s="286" t="str">
        <f t="shared" si="19"/>
        <v>否</v>
      </c>
      <c r="I284" s="271" t="str">
        <f t="shared" si="20"/>
        <v>项</v>
      </c>
    </row>
    <row r="285" s="268" customFormat="true" ht="18.75" hidden="true" spans="1:9">
      <c r="A285" s="279" t="s">
        <v>635</v>
      </c>
      <c r="B285" s="280" t="s">
        <v>636</v>
      </c>
      <c r="C285" s="281">
        <v>0</v>
      </c>
      <c r="D285" s="281">
        <v>0</v>
      </c>
      <c r="E285" s="136">
        <f>SUMIFS([2]Sheet1!$D:$D,[2]Sheet1!$A:$A,A285)</f>
        <v>0</v>
      </c>
      <c r="F285" s="147" t="str">
        <f t="shared" si="17"/>
        <v/>
      </c>
      <c r="G285" s="147" t="str">
        <f t="shared" si="18"/>
        <v/>
      </c>
      <c r="H285" s="286" t="str">
        <f t="shared" si="19"/>
        <v>否</v>
      </c>
      <c r="I285" s="271" t="str">
        <f t="shared" si="20"/>
        <v>项</v>
      </c>
    </row>
    <row r="286" s="268" customFormat="true" ht="18.75" hidden="true" spans="1:9">
      <c r="A286" s="279" t="s">
        <v>637</v>
      </c>
      <c r="B286" s="280" t="s">
        <v>207</v>
      </c>
      <c r="C286" s="281">
        <v>0</v>
      </c>
      <c r="D286" s="281">
        <v>0</v>
      </c>
      <c r="E286" s="136">
        <f>SUMIFS([2]Sheet1!$D:$D,[2]Sheet1!$A:$A,A286)</f>
        <v>0</v>
      </c>
      <c r="F286" s="147" t="str">
        <f t="shared" si="17"/>
        <v/>
      </c>
      <c r="G286" s="147" t="str">
        <f t="shared" si="18"/>
        <v/>
      </c>
      <c r="H286" s="286" t="str">
        <f t="shared" si="19"/>
        <v>否</v>
      </c>
      <c r="I286" s="271" t="str">
        <f t="shared" si="20"/>
        <v>项</v>
      </c>
    </row>
    <row r="287" s="268" customFormat="true" ht="18.75" spans="1:9">
      <c r="A287" s="177" t="s">
        <v>638</v>
      </c>
      <c r="B287" s="180" t="s">
        <v>639</v>
      </c>
      <c r="C287" s="278">
        <v>147</v>
      </c>
      <c r="D287" s="278">
        <v>0</v>
      </c>
      <c r="E287" s="136">
        <f>SUMIFS([2]Sheet1!$D:$D,[2]Sheet1!$A:$A,A287)</f>
        <v>191</v>
      </c>
      <c r="F287" s="147">
        <f t="shared" si="17"/>
        <v>0.299</v>
      </c>
      <c r="G287" s="147" t="str">
        <f t="shared" si="18"/>
        <v/>
      </c>
      <c r="H287" s="286" t="str">
        <f t="shared" si="19"/>
        <v>是</v>
      </c>
      <c r="I287" s="271" t="str">
        <f t="shared" si="20"/>
        <v>项</v>
      </c>
    </row>
    <row r="288" s="268" customFormat="true" ht="18.75" hidden="true" spans="1:9">
      <c r="A288" s="279" t="s">
        <v>640</v>
      </c>
      <c r="B288" s="280" t="s">
        <v>641</v>
      </c>
      <c r="C288" s="281">
        <f>SUM(C289:C294)</f>
        <v>0</v>
      </c>
      <c r="D288" s="281">
        <f>SUM(D289:D294)</f>
        <v>0</v>
      </c>
      <c r="E288" s="281">
        <f>SUM(E289:E294)</f>
        <v>0</v>
      </c>
      <c r="F288" s="147" t="str">
        <f t="shared" si="17"/>
        <v/>
      </c>
      <c r="G288" s="147" t="str">
        <f t="shared" si="18"/>
        <v/>
      </c>
      <c r="H288" s="286" t="str">
        <f t="shared" si="19"/>
        <v>否</v>
      </c>
      <c r="I288" s="271" t="str">
        <f t="shared" si="20"/>
        <v>款</v>
      </c>
    </row>
    <row r="289" s="268" customFormat="true" ht="18.75" hidden="true" spans="1:9">
      <c r="A289" s="279" t="s">
        <v>642</v>
      </c>
      <c r="B289" s="280" t="s">
        <v>189</v>
      </c>
      <c r="C289" s="281">
        <v>0</v>
      </c>
      <c r="D289" s="281">
        <v>0</v>
      </c>
      <c r="E289" s="136">
        <f>SUMIFS([2]Sheet1!$D:$D,[2]Sheet1!$A:$A,A289)</f>
        <v>0</v>
      </c>
      <c r="F289" s="147" t="str">
        <f t="shared" si="17"/>
        <v/>
      </c>
      <c r="G289" s="147" t="str">
        <f t="shared" si="18"/>
        <v/>
      </c>
      <c r="H289" s="286" t="str">
        <f t="shared" si="19"/>
        <v>否</v>
      </c>
      <c r="I289" s="271" t="str">
        <f t="shared" si="20"/>
        <v>项</v>
      </c>
    </row>
    <row r="290" s="268" customFormat="true" ht="18.75" hidden="true" spans="1:9">
      <c r="A290" s="279" t="s">
        <v>643</v>
      </c>
      <c r="B290" s="280" t="s">
        <v>191</v>
      </c>
      <c r="C290" s="281">
        <v>0</v>
      </c>
      <c r="D290" s="281">
        <v>0</v>
      </c>
      <c r="E290" s="136">
        <f>SUMIFS([2]Sheet1!$D:$D,[2]Sheet1!$A:$A,A290)</f>
        <v>0</v>
      </c>
      <c r="F290" s="147" t="str">
        <f t="shared" si="17"/>
        <v/>
      </c>
      <c r="G290" s="147" t="str">
        <f t="shared" si="18"/>
        <v/>
      </c>
      <c r="H290" s="286" t="str">
        <f t="shared" si="19"/>
        <v>否</v>
      </c>
      <c r="I290" s="271" t="str">
        <f t="shared" si="20"/>
        <v>项</v>
      </c>
    </row>
    <row r="291" s="268" customFormat="true" ht="18.75" hidden="true" spans="1:9">
      <c r="A291" s="279" t="s">
        <v>644</v>
      </c>
      <c r="B291" s="280" t="s">
        <v>193</v>
      </c>
      <c r="C291" s="281">
        <v>0</v>
      </c>
      <c r="D291" s="281">
        <v>0</v>
      </c>
      <c r="E291" s="136">
        <f>SUMIFS([2]Sheet1!$D:$D,[2]Sheet1!$A:$A,A291)</f>
        <v>0</v>
      </c>
      <c r="F291" s="147" t="str">
        <f t="shared" si="17"/>
        <v/>
      </c>
      <c r="G291" s="147" t="str">
        <f t="shared" si="18"/>
        <v/>
      </c>
      <c r="H291" s="286" t="str">
        <f t="shared" si="19"/>
        <v>否</v>
      </c>
      <c r="I291" s="271" t="str">
        <f t="shared" si="20"/>
        <v>项</v>
      </c>
    </row>
    <row r="292" s="268" customFormat="true" ht="18.75" hidden="true" spans="1:9">
      <c r="A292" s="279" t="s">
        <v>645</v>
      </c>
      <c r="B292" s="280" t="s">
        <v>646</v>
      </c>
      <c r="C292" s="281">
        <v>0</v>
      </c>
      <c r="D292" s="281">
        <v>0</v>
      </c>
      <c r="E292" s="136">
        <f>SUMIFS([2]Sheet1!$D:$D,[2]Sheet1!$A:$A,A292)</f>
        <v>0</v>
      </c>
      <c r="F292" s="147" t="str">
        <f t="shared" si="17"/>
        <v/>
      </c>
      <c r="G292" s="147" t="str">
        <f t="shared" si="18"/>
        <v/>
      </c>
      <c r="H292" s="286" t="str">
        <f t="shared" si="19"/>
        <v>否</v>
      </c>
      <c r="I292" s="271" t="str">
        <f t="shared" si="20"/>
        <v>项</v>
      </c>
    </row>
    <row r="293" s="269" customFormat="true" ht="18.75" hidden="true" spans="1:9">
      <c r="A293" s="279" t="s">
        <v>647</v>
      </c>
      <c r="B293" s="280" t="s">
        <v>207</v>
      </c>
      <c r="C293" s="281">
        <v>0</v>
      </c>
      <c r="D293" s="281">
        <v>0</v>
      </c>
      <c r="E293" s="136">
        <f>SUMIFS([2]Sheet1!$D:$D,[2]Sheet1!$A:$A,A293)</f>
        <v>0</v>
      </c>
      <c r="F293" s="147" t="str">
        <f t="shared" si="17"/>
        <v/>
      </c>
      <c r="G293" s="147" t="str">
        <f t="shared" si="18"/>
        <v/>
      </c>
      <c r="H293" s="286" t="str">
        <f t="shared" si="19"/>
        <v>否</v>
      </c>
      <c r="I293" s="271" t="str">
        <f t="shared" si="20"/>
        <v>项</v>
      </c>
    </row>
    <row r="294" s="268" customFormat="true" ht="18.75" hidden="true" spans="1:9">
      <c r="A294" s="279" t="s">
        <v>648</v>
      </c>
      <c r="B294" s="280" t="s">
        <v>649</v>
      </c>
      <c r="C294" s="281">
        <v>0</v>
      </c>
      <c r="D294" s="281">
        <v>0</v>
      </c>
      <c r="E294" s="136">
        <f>SUMIFS([2]Sheet1!$D:$D,[2]Sheet1!$A:$A,A294)</f>
        <v>0</v>
      </c>
      <c r="F294" s="147" t="str">
        <f t="shared" si="17"/>
        <v/>
      </c>
      <c r="G294" s="147" t="str">
        <f t="shared" si="18"/>
        <v/>
      </c>
      <c r="H294" s="286" t="str">
        <f t="shared" si="19"/>
        <v>否</v>
      </c>
      <c r="I294" s="271" t="str">
        <f t="shared" si="20"/>
        <v>项</v>
      </c>
    </row>
    <row r="295" s="268" customFormat="true" ht="18.75" spans="1:9">
      <c r="A295" s="177" t="s">
        <v>650</v>
      </c>
      <c r="B295" s="180" t="s">
        <v>651</v>
      </c>
      <c r="C295" s="278">
        <f>SUM(C296:C302)</f>
        <v>14</v>
      </c>
      <c r="D295" s="278">
        <f>SUM(D296:D302)</f>
        <v>30</v>
      </c>
      <c r="E295" s="278">
        <f>SUM(E296:E302)</f>
        <v>24</v>
      </c>
      <c r="F295" s="147">
        <f t="shared" si="17"/>
        <v>0.714</v>
      </c>
      <c r="G295" s="147">
        <f t="shared" si="18"/>
        <v>-0.2</v>
      </c>
      <c r="H295" s="286" t="str">
        <f t="shared" si="19"/>
        <v>是</v>
      </c>
      <c r="I295" s="271" t="str">
        <f t="shared" si="20"/>
        <v>款</v>
      </c>
    </row>
    <row r="296" s="268" customFormat="true" ht="18.75" spans="1:9">
      <c r="A296" s="177" t="s">
        <v>652</v>
      </c>
      <c r="B296" s="180" t="s">
        <v>189</v>
      </c>
      <c r="C296" s="278">
        <v>14</v>
      </c>
      <c r="D296" s="278">
        <v>30</v>
      </c>
      <c r="E296" s="136">
        <f>SUMIFS([2]Sheet1!$D:$D,[2]Sheet1!$A:$A,A296)</f>
        <v>17</v>
      </c>
      <c r="F296" s="147">
        <f t="shared" si="17"/>
        <v>0.214</v>
      </c>
      <c r="G296" s="147">
        <f t="shared" si="18"/>
        <v>-0.433</v>
      </c>
      <c r="H296" s="286" t="str">
        <f t="shared" si="19"/>
        <v>是</v>
      </c>
      <c r="I296" s="271" t="str">
        <f t="shared" si="20"/>
        <v>项</v>
      </c>
    </row>
    <row r="297" s="268" customFormat="true" ht="18.75" hidden="true" spans="1:9">
      <c r="A297" s="279" t="s">
        <v>653</v>
      </c>
      <c r="B297" s="280" t="s">
        <v>191</v>
      </c>
      <c r="C297" s="281">
        <v>0</v>
      </c>
      <c r="D297" s="281">
        <v>0</v>
      </c>
      <c r="E297" s="136">
        <f>SUMIFS([2]Sheet1!$D:$D,[2]Sheet1!$A:$A,A297)</f>
        <v>0</v>
      </c>
      <c r="F297" s="147" t="str">
        <f t="shared" si="17"/>
        <v/>
      </c>
      <c r="G297" s="147" t="str">
        <f t="shared" si="18"/>
        <v/>
      </c>
      <c r="H297" s="286" t="str">
        <f t="shared" si="19"/>
        <v>否</v>
      </c>
      <c r="I297" s="271" t="str">
        <f t="shared" si="20"/>
        <v>项</v>
      </c>
    </row>
    <row r="298" s="268" customFormat="true" ht="18.75" hidden="true" spans="1:9">
      <c r="A298" s="279" t="s">
        <v>654</v>
      </c>
      <c r="B298" s="280" t="s">
        <v>193</v>
      </c>
      <c r="C298" s="281">
        <v>0</v>
      </c>
      <c r="D298" s="281">
        <v>0</v>
      </c>
      <c r="E298" s="136">
        <f>SUMIFS([2]Sheet1!$D:$D,[2]Sheet1!$A:$A,A298)</f>
        <v>0</v>
      </c>
      <c r="F298" s="147" t="str">
        <f t="shared" si="17"/>
        <v/>
      </c>
      <c r="G298" s="147" t="str">
        <f t="shared" si="18"/>
        <v/>
      </c>
      <c r="H298" s="286" t="str">
        <f t="shared" si="19"/>
        <v>否</v>
      </c>
      <c r="I298" s="271" t="str">
        <f t="shared" si="20"/>
        <v>项</v>
      </c>
    </row>
    <row r="299" s="268" customFormat="true" ht="18.75" hidden="true" spans="1:9">
      <c r="A299" s="279" t="s">
        <v>655</v>
      </c>
      <c r="B299" s="280" t="s">
        <v>656</v>
      </c>
      <c r="C299" s="281">
        <v>0</v>
      </c>
      <c r="D299" s="281">
        <v>0</v>
      </c>
      <c r="E299" s="136">
        <f>SUMIFS([2]Sheet1!$D:$D,[2]Sheet1!$A:$A,A299)</f>
        <v>0</v>
      </c>
      <c r="F299" s="147" t="str">
        <f t="shared" si="17"/>
        <v/>
      </c>
      <c r="G299" s="147" t="str">
        <f t="shared" si="18"/>
        <v/>
      </c>
      <c r="H299" s="286" t="str">
        <f t="shared" si="19"/>
        <v>否</v>
      </c>
      <c r="I299" s="271" t="str">
        <f t="shared" si="20"/>
        <v>项</v>
      </c>
    </row>
    <row r="300" s="268" customFormat="true" ht="18.75" hidden="true" spans="1:9">
      <c r="A300" s="279" t="s">
        <v>657</v>
      </c>
      <c r="B300" s="280" t="s">
        <v>658</v>
      </c>
      <c r="C300" s="281">
        <v>0</v>
      </c>
      <c r="D300" s="281">
        <v>0</v>
      </c>
      <c r="E300" s="136">
        <f>SUMIFS([2]Sheet1!$D:$D,[2]Sheet1!$A:$A,A300)</f>
        <v>0</v>
      </c>
      <c r="F300" s="147" t="str">
        <f t="shared" si="17"/>
        <v/>
      </c>
      <c r="G300" s="147" t="str">
        <f t="shared" si="18"/>
        <v/>
      </c>
      <c r="H300" s="286" t="str">
        <f t="shared" si="19"/>
        <v>否</v>
      </c>
      <c r="I300" s="271" t="str">
        <f t="shared" si="20"/>
        <v>项</v>
      </c>
    </row>
    <row r="301" s="269" customFormat="true" ht="18.75" hidden="true" spans="1:9">
      <c r="A301" s="279" t="s">
        <v>659</v>
      </c>
      <c r="B301" s="280" t="s">
        <v>207</v>
      </c>
      <c r="C301" s="281">
        <v>0</v>
      </c>
      <c r="D301" s="281">
        <v>0</v>
      </c>
      <c r="E301" s="136">
        <f>SUMIFS([2]Sheet1!$D:$D,[2]Sheet1!$A:$A,A301)</f>
        <v>0</v>
      </c>
      <c r="F301" s="147" t="str">
        <f t="shared" si="17"/>
        <v/>
      </c>
      <c r="G301" s="147" t="str">
        <f t="shared" si="18"/>
        <v/>
      </c>
      <c r="H301" s="286" t="str">
        <f t="shared" si="19"/>
        <v>否</v>
      </c>
      <c r="I301" s="271" t="str">
        <f t="shared" si="20"/>
        <v>项</v>
      </c>
    </row>
    <row r="302" s="268" customFormat="true" ht="18.75" spans="1:9">
      <c r="A302" s="279" t="s">
        <v>660</v>
      </c>
      <c r="B302" s="280" t="s">
        <v>661</v>
      </c>
      <c r="C302" s="281">
        <v>0</v>
      </c>
      <c r="D302" s="281">
        <v>0</v>
      </c>
      <c r="E302" s="136">
        <f>SUMIFS([2]Sheet1!$D:$D,[2]Sheet1!$A:$A,A302)</f>
        <v>7</v>
      </c>
      <c r="F302" s="147" t="str">
        <f t="shared" si="17"/>
        <v/>
      </c>
      <c r="G302" s="147" t="str">
        <f t="shared" si="18"/>
        <v/>
      </c>
      <c r="H302" s="286" t="str">
        <f t="shared" si="19"/>
        <v>是</v>
      </c>
      <c r="I302" s="271" t="str">
        <f t="shared" si="20"/>
        <v>项</v>
      </c>
    </row>
    <row r="303" s="268" customFormat="true" ht="18.75" spans="1:9">
      <c r="A303" s="177" t="s">
        <v>662</v>
      </c>
      <c r="B303" s="180" t="s">
        <v>663</v>
      </c>
      <c r="C303" s="278">
        <f>SUM(C304:C311)</f>
        <v>16</v>
      </c>
      <c r="D303" s="278">
        <f>SUM(D304:D311)</f>
        <v>46</v>
      </c>
      <c r="E303" s="278">
        <f>SUM(E304:E311)</f>
        <v>45</v>
      </c>
      <c r="F303" s="147">
        <f t="shared" si="17"/>
        <v>1.813</v>
      </c>
      <c r="G303" s="147">
        <f t="shared" si="18"/>
        <v>-0.022</v>
      </c>
      <c r="H303" s="286" t="str">
        <f t="shared" si="19"/>
        <v>是</v>
      </c>
      <c r="I303" s="271" t="str">
        <f t="shared" si="20"/>
        <v>款</v>
      </c>
    </row>
    <row r="304" s="268" customFormat="true" ht="18.75" hidden="true" spans="1:9">
      <c r="A304" s="279" t="s">
        <v>664</v>
      </c>
      <c r="B304" s="280" t="s">
        <v>189</v>
      </c>
      <c r="C304" s="281">
        <v>0</v>
      </c>
      <c r="D304" s="281">
        <v>0</v>
      </c>
      <c r="E304" s="136">
        <f>SUMIFS([2]Sheet1!$D:$D,[2]Sheet1!$A:$A,A304)</f>
        <v>0</v>
      </c>
      <c r="F304" s="147" t="str">
        <f t="shared" si="17"/>
        <v/>
      </c>
      <c r="G304" s="147" t="str">
        <f t="shared" si="18"/>
        <v/>
      </c>
      <c r="H304" s="286" t="str">
        <f t="shared" si="19"/>
        <v>否</v>
      </c>
      <c r="I304" s="271" t="str">
        <f t="shared" si="20"/>
        <v>项</v>
      </c>
    </row>
    <row r="305" s="268" customFormat="true" ht="18.75" hidden="true" spans="1:9">
      <c r="A305" s="279" t="s">
        <v>665</v>
      </c>
      <c r="B305" s="280" t="s">
        <v>191</v>
      </c>
      <c r="C305" s="281">
        <v>0</v>
      </c>
      <c r="D305" s="281">
        <v>0</v>
      </c>
      <c r="E305" s="136">
        <f>SUMIFS([2]Sheet1!$D:$D,[2]Sheet1!$A:$A,A305)</f>
        <v>0</v>
      </c>
      <c r="F305" s="147" t="str">
        <f t="shared" si="17"/>
        <v/>
      </c>
      <c r="G305" s="147" t="str">
        <f t="shared" si="18"/>
        <v/>
      </c>
      <c r="H305" s="286" t="str">
        <f t="shared" si="19"/>
        <v>否</v>
      </c>
      <c r="I305" s="271" t="str">
        <f t="shared" si="20"/>
        <v>项</v>
      </c>
    </row>
    <row r="306" s="268" customFormat="true" ht="18.75" hidden="true" spans="1:9">
      <c r="A306" s="279" t="s">
        <v>666</v>
      </c>
      <c r="B306" s="280" t="s">
        <v>193</v>
      </c>
      <c r="C306" s="281">
        <v>0</v>
      </c>
      <c r="D306" s="281">
        <v>0</v>
      </c>
      <c r="E306" s="136">
        <f>SUMIFS([2]Sheet1!$D:$D,[2]Sheet1!$A:$A,A306)</f>
        <v>0</v>
      </c>
      <c r="F306" s="147" t="str">
        <f t="shared" si="17"/>
        <v/>
      </c>
      <c r="G306" s="147" t="str">
        <f t="shared" si="18"/>
        <v/>
      </c>
      <c r="H306" s="286" t="str">
        <f t="shared" si="19"/>
        <v>否</v>
      </c>
      <c r="I306" s="271" t="str">
        <f t="shared" si="20"/>
        <v>项</v>
      </c>
    </row>
    <row r="307" s="268" customFormat="true" ht="18.75" hidden="true" spans="1:9">
      <c r="A307" s="279" t="s">
        <v>667</v>
      </c>
      <c r="B307" s="280" t="s">
        <v>668</v>
      </c>
      <c r="C307" s="281">
        <v>0</v>
      </c>
      <c r="D307" s="281">
        <v>0</v>
      </c>
      <c r="E307" s="136">
        <f>SUMIFS([2]Sheet1!$D:$D,[2]Sheet1!$A:$A,A307)</f>
        <v>0</v>
      </c>
      <c r="F307" s="147" t="str">
        <f t="shared" si="17"/>
        <v/>
      </c>
      <c r="G307" s="147" t="str">
        <f t="shared" si="18"/>
        <v/>
      </c>
      <c r="H307" s="286" t="str">
        <f t="shared" si="19"/>
        <v>否</v>
      </c>
      <c r="I307" s="271" t="str">
        <f t="shared" si="20"/>
        <v>项</v>
      </c>
    </row>
    <row r="308" s="268" customFormat="true" ht="18.75" hidden="true" spans="1:9">
      <c r="A308" s="279" t="s">
        <v>669</v>
      </c>
      <c r="B308" s="280" t="s">
        <v>670</v>
      </c>
      <c r="C308" s="281">
        <v>0</v>
      </c>
      <c r="D308" s="281">
        <v>0</v>
      </c>
      <c r="E308" s="136">
        <f>SUMIFS([2]Sheet1!$D:$D,[2]Sheet1!$A:$A,A308)</f>
        <v>0</v>
      </c>
      <c r="F308" s="147" t="str">
        <f t="shared" si="17"/>
        <v/>
      </c>
      <c r="G308" s="147" t="str">
        <f t="shared" si="18"/>
        <v/>
      </c>
      <c r="H308" s="286" t="str">
        <f t="shared" si="19"/>
        <v>否</v>
      </c>
      <c r="I308" s="271" t="str">
        <f t="shared" si="20"/>
        <v>项</v>
      </c>
    </row>
    <row r="309" s="268" customFormat="true" ht="18.75" hidden="true" spans="1:9">
      <c r="A309" s="279" t="s">
        <v>671</v>
      </c>
      <c r="B309" s="280" t="s">
        <v>672</v>
      </c>
      <c r="C309" s="281">
        <v>0</v>
      </c>
      <c r="D309" s="281">
        <v>0</v>
      </c>
      <c r="E309" s="136">
        <f>SUMIFS([2]Sheet1!$D:$D,[2]Sheet1!$A:$A,A309)</f>
        <v>0</v>
      </c>
      <c r="F309" s="147" t="str">
        <f t="shared" si="17"/>
        <v/>
      </c>
      <c r="G309" s="147" t="str">
        <f t="shared" si="18"/>
        <v/>
      </c>
      <c r="H309" s="286" t="str">
        <f t="shared" si="19"/>
        <v>否</v>
      </c>
      <c r="I309" s="271" t="str">
        <f t="shared" si="20"/>
        <v>项</v>
      </c>
    </row>
    <row r="310" s="269" customFormat="true" ht="18.75" hidden="true" spans="1:9">
      <c r="A310" s="279" t="s">
        <v>673</v>
      </c>
      <c r="B310" s="280" t="s">
        <v>207</v>
      </c>
      <c r="C310" s="281">
        <v>0</v>
      </c>
      <c r="D310" s="281">
        <v>0</v>
      </c>
      <c r="E310" s="136">
        <f>SUMIFS([2]Sheet1!$D:$D,[2]Sheet1!$A:$A,A310)</f>
        <v>0</v>
      </c>
      <c r="F310" s="147" t="str">
        <f t="shared" si="17"/>
        <v/>
      </c>
      <c r="G310" s="147" t="str">
        <f t="shared" si="18"/>
        <v/>
      </c>
      <c r="H310" s="286" t="str">
        <f t="shared" si="19"/>
        <v>否</v>
      </c>
      <c r="I310" s="271" t="str">
        <f t="shared" si="20"/>
        <v>项</v>
      </c>
    </row>
    <row r="311" s="268" customFormat="true" ht="18.75" spans="1:9">
      <c r="A311" s="177" t="s">
        <v>674</v>
      </c>
      <c r="B311" s="180" t="s">
        <v>675</v>
      </c>
      <c r="C311" s="278">
        <v>16</v>
      </c>
      <c r="D311" s="278">
        <v>46</v>
      </c>
      <c r="E311" s="136">
        <f>SUMIFS([2]Sheet1!$D:$D,[2]Sheet1!$A:$A,A311)</f>
        <v>45</v>
      </c>
      <c r="F311" s="147">
        <f t="shared" si="17"/>
        <v>1.813</v>
      </c>
      <c r="G311" s="147">
        <f t="shared" si="18"/>
        <v>-0.022</v>
      </c>
      <c r="H311" s="286" t="str">
        <f t="shared" si="19"/>
        <v>是</v>
      </c>
      <c r="I311" s="271" t="str">
        <f t="shared" si="20"/>
        <v>项</v>
      </c>
    </row>
    <row r="312" s="268" customFormat="true" ht="18.75" spans="1:9">
      <c r="A312" s="177" t="s">
        <v>676</v>
      </c>
      <c r="B312" s="180" t="s">
        <v>677</v>
      </c>
      <c r="C312" s="278">
        <f>SUM(C313:C325)</f>
        <v>485</v>
      </c>
      <c r="D312" s="278">
        <f>SUM(D313:D325)</f>
        <v>492</v>
      </c>
      <c r="E312" s="278">
        <f>SUM(E313:E325)</f>
        <v>525</v>
      </c>
      <c r="F312" s="147">
        <f t="shared" si="17"/>
        <v>0.082</v>
      </c>
      <c r="G312" s="147">
        <f t="shared" si="18"/>
        <v>0.067</v>
      </c>
      <c r="H312" s="286" t="str">
        <f t="shared" si="19"/>
        <v>是</v>
      </c>
      <c r="I312" s="271" t="str">
        <f t="shared" si="20"/>
        <v>款</v>
      </c>
    </row>
    <row r="313" s="268" customFormat="true" ht="18.75" spans="1:9">
      <c r="A313" s="177" t="s">
        <v>678</v>
      </c>
      <c r="B313" s="180" t="s">
        <v>189</v>
      </c>
      <c r="C313" s="278">
        <v>390</v>
      </c>
      <c r="D313" s="278">
        <v>415</v>
      </c>
      <c r="E313" s="136">
        <f>SUMIFS([2]Sheet1!$D:$D,[2]Sheet1!$A:$A,A313)</f>
        <v>464</v>
      </c>
      <c r="F313" s="147">
        <f t="shared" si="17"/>
        <v>0.19</v>
      </c>
      <c r="G313" s="147">
        <f t="shared" si="18"/>
        <v>0.118</v>
      </c>
      <c r="H313" s="286" t="str">
        <f t="shared" si="19"/>
        <v>是</v>
      </c>
      <c r="I313" s="271" t="str">
        <f t="shared" si="20"/>
        <v>项</v>
      </c>
    </row>
    <row r="314" s="268" customFormat="true" ht="18.75" spans="1:9">
      <c r="A314" s="177" t="s">
        <v>679</v>
      </c>
      <c r="B314" s="180" t="s">
        <v>191</v>
      </c>
      <c r="C314" s="278">
        <v>23</v>
      </c>
      <c r="D314" s="278">
        <v>0</v>
      </c>
      <c r="E314" s="136">
        <f>SUMIFS([2]Sheet1!$D:$D,[2]Sheet1!$A:$A,A314)</f>
        <v>0</v>
      </c>
      <c r="F314" s="147">
        <f t="shared" si="17"/>
        <v>-1</v>
      </c>
      <c r="G314" s="147" t="str">
        <f t="shared" si="18"/>
        <v/>
      </c>
      <c r="H314" s="286" t="str">
        <f t="shared" si="19"/>
        <v>是</v>
      </c>
      <c r="I314" s="271" t="str">
        <f t="shared" si="20"/>
        <v>项</v>
      </c>
    </row>
    <row r="315" s="268" customFormat="true" ht="18.75" hidden="true" spans="1:9">
      <c r="A315" s="279" t="s">
        <v>680</v>
      </c>
      <c r="B315" s="280" t="s">
        <v>193</v>
      </c>
      <c r="C315" s="281">
        <v>0</v>
      </c>
      <c r="D315" s="281">
        <v>0</v>
      </c>
      <c r="E315" s="136">
        <f>SUMIFS([2]Sheet1!$D:$D,[2]Sheet1!$A:$A,A315)</f>
        <v>0</v>
      </c>
      <c r="F315" s="147" t="str">
        <f t="shared" si="17"/>
        <v/>
      </c>
      <c r="G315" s="147" t="str">
        <f t="shared" si="18"/>
        <v/>
      </c>
      <c r="H315" s="286" t="str">
        <f t="shared" si="19"/>
        <v>否</v>
      </c>
      <c r="I315" s="271" t="str">
        <f t="shared" si="20"/>
        <v>项</v>
      </c>
    </row>
    <row r="316" s="268" customFormat="true" ht="18.75" spans="1:9">
      <c r="A316" s="177" t="s">
        <v>681</v>
      </c>
      <c r="B316" s="180" t="s">
        <v>682</v>
      </c>
      <c r="C316" s="278">
        <v>9</v>
      </c>
      <c r="D316" s="278">
        <v>22</v>
      </c>
      <c r="E316" s="136">
        <f>SUMIFS([2]Sheet1!$D:$D,[2]Sheet1!$A:$A,A316)</f>
        <v>0</v>
      </c>
      <c r="F316" s="147">
        <f t="shared" si="17"/>
        <v>-1</v>
      </c>
      <c r="G316" s="147">
        <f t="shared" si="18"/>
        <v>-1</v>
      </c>
      <c r="H316" s="286" t="str">
        <f t="shared" si="19"/>
        <v>是</v>
      </c>
      <c r="I316" s="271" t="str">
        <f t="shared" si="20"/>
        <v>项</v>
      </c>
    </row>
    <row r="317" s="268" customFormat="true" ht="18.75" spans="1:9">
      <c r="A317" s="177" t="s">
        <v>683</v>
      </c>
      <c r="B317" s="180" t="s">
        <v>684</v>
      </c>
      <c r="C317" s="278">
        <v>3</v>
      </c>
      <c r="D317" s="278">
        <v>12</v>
      </c>
      <c r="E317" s="136">
        <f>SUMIFS([2]Sheet1!$D:$D,[2]Sheet1!$A:$A,A317)</f>
        <v>8</v>
      </c>
      <c r="F317" s="147">
        <f t="shared" si="17"/>
        <v>1.667</v>
      </c>
      <c r="G317" s="147">
        <f t="shared" si="18"/>
        <v>-0.333</v>
      </c>
      <c r="H317" s="286" t="str">
        <f t="shared" si="19"/>
        <v>是</v>
      </c>
      <c r="I317" s="271" t="str">
        <f t="shared" si="20"/>
        <v>项</v>
      </c>
    </row>
    <row r="318" s="268" customFormat="true" ht="18.75" hidden="true" spans="1:9">
      <c r="A318" s="297" t="s">
        <v>685</v>
      </c>
      <c r="B318" s="280" t="s">
        <v>686</v>
      </c>
      <c r="C318" s="281">
        <v>0</v>
      </c>
      <c r="D318" s="281">
        <v>0</v>
      </c>
      <c r="E318" s="136">
        <f>SUMIFS([2]Sheet1!$D:$D,[2]Sheet1!$A:$A,A318)</f>
        <v>0</v>
      </c>
      <c r="F318" s="147" t="str">
        <f t="shared" si="17"/>
        <v/>
      </c>
      <c r="G318" s="147" t="str">
        <f t="shared" si="18"/>
        <v/>
      </c>
      <c r="H318" s="286" t="str">
        <f t="shared" si="19"/>
        <v>否</v>
      </c>
      <c r="I318" s="271" t="str">
        <f t="shared" si="20"/>
        <v>项</v>
      </c>
    </row>
    <row r="319" s="268" customFormat="true" ht="18.75" spans="1:9">
      <c r="A319" s="298" t="s">
        <v>687</v>
      </c>
      <c r="B319" s="180" t="s">
        <v>688</v>
      </c>
      <c r="C319" s="278">
        <v>16</v>
      </c>
      <c r="D319" s="278">
        <v>5</v>
      </c>
      <c r="E319" s="136">
        <f>SUMIFS([2]Sheet1!$D:$D,[2]Sheet1!$A:$A,A319)</f>
        <v>0</v>
      </c>
      <c r="F319" s="147">
        <f t="shared" si="17"/>
        <v>-1</v>
      </c>
      <c r="G319" s="147">
        <f t="shared" si="18"/>
        <v>-1</v>
      </c>
      <c r="H319" s="286" t="str">
        <f t="shared" si="19"/>
        <v>是</v>
      </c>
      <c r="I319" s="271" t="str">
        <f t="shared" si="20"/>
        <v>项</v>
      </c>
    </row>
    <row r="320" s="268" customFormat="true" ht="18.75" hidden="true" spans="1:9">
      <c r="A320" s="279" t="s">
        <v>689</v>
      </c>
      <c r="B320" s="280" t="s">
        <v>690</v>
      </c>
      <c r="C320" s="281">
        <v>0</v>
      </c>
      <c r="D320" s="281">
        <v>0</v>
      </c>
      <c r="E320" s="136">
        <f>SUMIFS([2]Sheet1!$D:$D,[2]Sheet1!$A:$A,A320)</f>
        <v>0</v>
      </c>
      <c r="F320" s="147" t="str">
        <f t="shared" si="17"/>
        <v/>
      </c>
      <c r="G320" s="147" t="str">
        <f t="shared" si="18"/>
        <v/>
      </c>
      <c r="H320" s="286" t="str">
        <f t="shared" si="19"/>
        <v>否</v>
      </c>
      <c r="I320" s="271" t="str">
        <f t="shared" si="20"/>
        <v>项</v>
      </c>
    </row>
    <row r="321" s="268" customFormat="true" ht="18.75" spans="1:9">
      <c r="A321" s="177" t="s">
        <v>691</v>
      </c>
      <c r="B321" s="180" t="s">
        <v>692</v>
      </c>
      <c r="C321" s="278">
        <v>34</v>
      </c>
      <c r="D321" s="278">
        <v>28</v>
      </c>
      <c r="E321" s="136">
        <f>SUMIFS([2]Sheet1!$D:$D,[2]Sheet1!$A:$A,A321)</f>
        <v>53</v>
      </c>
      <c r="F321" s="147">
        <f t="shared" si="17"/>
        <v>0.559</v>
      </c>
      <c r="G321" s="147">
        <f t="shared" si="18"/>
        <v>0.893</v>
      </c>
      <c r="H321" s="286" t="str">
        <f t="shared" si="19"/>
        <v>是</v>
      </c>
      <c r="I321" s="271" t="str">
        <f t="shared" si="20"/>
        <v>项</v>
      </c>
    </row>
    <row r="322" s="268" customFormat="true" ht="18.75" spans="1:9">
      <c r="A322" s="177" t="s">
        <v>693</v>
      </c>
      <c r="B322" s="288" t="s">
        <v>694</v>
      </c>
      <c r="C322" s="278">
        <v>3</v>
      </c>
      <c r="D322" s="278">
        <v>10</v>
      </c>
      <c r="E322" s="136">
        <f>SUMIFS([2]Sheet1!$D:$D,[2]Sheet1!$A:$A,A322)</f>
        <v>0</v>
      </c>
      <c r="F322" s="147">
        <f t="shared" si="17"/>
        <v>-1</v>
      </c>
      <c r="G322" s="147">
        <f t="shared" si="18"/>
        <v>-1</v>
      </c>
      <c r="H322" s="286" t="str">
        <f t="shared" si="19"/>
        <v>是</v>
      </c>
      <c r="I322" s="271" t="str">
        <f t="shared" si="20"/>
        <v>项</v>
      </c>
    </row>
    <row r="323" s="268" customFormat="true" ht="18.75" spans="1:9">
      <c r="A323" s="177" t="s">
        <v>695</v>
      </c>
      <c r="B323" s="180" t="s">
        <v>290</v>
      </c>
      <c r="C323" s="278">
        <v>7</v>
      </c>
      <c r="D323" s="278">
        <v>0</v>
      </c>
      <c r="E323" s="136">
        <f>SUMIFS([2]Sheet1!$D:$D,[2]Sheet1!$A:$A,A323)</f>
        <v>0</v>
      </c>
      <c r="F323" s="147">
        <f t="shared" si="17"/>
        <v>-1</v>
      </c>
      <c r="G323" s="147" t="str">
        <f t="shared" si="18"/>
        <v/>
      </c>
      <c r="H323" s="286" t="str">
        <f t="shared" si="19"/>
        <v>是</v>
      </c>
      <c r="I323" s="271" t="str">
        <f t="shared" si="20"/>
        <v>项</v>
      </c>
    </row>
    <row r="324" s="268" customFormat="true" ht="18.75" hidden="true" spans="1:9">
      <c r="A324" s="279" t="s">
        <v>696</v>
      </c>
      <c r="B324" s="280" t="s">
        <v>207</v>
      </c>
      <c r="C324" s="281">
        <v>0</v>
      </c>
      <c r="D324" s="281">
        <v>0</v>
      </c>
      <c r="E324" s="136">
        <f>SUMIFS([2]Sheet1!$D:$D,[2]Sheet1!$A:$A,A324)</f>
        <v>0</v>
      </c>
      <c r="F324" s="147" t="str">
        <f t="shared" si="17"/>
        <v/>
      </c>
      <c r="G324" s="147" t="str">
        <f t="shared" si="18"/>
        <v/>
      </c>
      <c r="H324" s="286" t="str">
        <f t="shared" si="19"/>
        <v>否</v>
      </c>
      <c r="I324" s="271" t="str">
        <f t="shared" si="20"/>
        <v>项</v>
      </c>
    </row>
    <row r="325" s="268" customFormat="true" ht="18.75" hidden="true" spans="1:9">
      <c r="A325" s="279" t="s">
        <v>697</v>
      </c>
      <c r="B325" s="280" t="s">
        <v>698</v>
      </c>
      <c r="C325" s="281">
        <v>0</v>
      </c>
      <c r="D325" s="281">
        <v>0</v>
      </c>
      <c r="E325" s="136">
        <f>SUMIFS([2]Sheet1!$D:$D,[2]Sheet1!$A:$A,A325)</f>
        <v>0</v>
      </c>
      <c r="F325" s="147" t="str">
        <f t="shared" ref="F325:F388" si="21">IF(C325&gt;0,E325/C325-1,IF(C325&lt;0,-(E325/C325-1),""))</f>
        <v/>
      </c>
      <c r="G325" s="147" t="str">
        <f t="shared" ref="G325:G388" si="22">IFERROR(E325/D325-1,"")</f>
        <v/>
      </c>
      <c r="H325" s="286" t="str">
        <f t="shared" ref="H325:H388" si="23">IF(LEN(A325)=3,"是",IF(B325&lt;&gt;"",IF(SUM(C325:E325)&lt;&gt;0,"是","否"),"是"))</f>
        <v>否</v>
      </c>
      <c r="I325" s="271" t="str">
        <f t="shared" ref="I325:I388" si="24">IF(LEN(A325)=3,"类",IF(LEN(A325)=5,"款","项"))</f>
        <v>项</v>
      </c>
    </row>
    <row r="326" s="268" customFormat="true" ht="18.75" hidden="true" spans="1:9">
      <c r="A326" s="279" t="s">
        <v>699</v>
      </c>
      <c r="B326" s="280" t="s">
        <v>700</v>
      </c>
      <c r="C326" s="281">
        <f>SUM(C327:C335)</f>
        <v>0</v>
      </c>
      <c r="D326" s="281">
        <f>SUM(D327:D335)</f>
        <v>0</v>
      </c>
      <c r="E326" s="281">
        <f>SUM(E327:E335)</f>
        <v>0</v>
      </c>
      <c r="F326" s="147" t="str">
        <f t="shared" si="21"/>
        <v/>
      </c>
      <c r="G326" s="147" t="str">
        <f t="shared" si="22"/>
        <v/>
      </c>
      <c r="H326" s="286" t="str">
        <f t="shared" si="23"/>
        <v>否</v>
      </c>
      <c r="I326" s="271" t="str">
        <f t="shared" si="24"/>
        <v>款</v>
      </c>
    </row>
    <row r="327" s="268" customFormat="true" ht="18.75" hidden="true" spans="1:9">
      <c r="A327" s="279" t="s">
        <v>701</v>
      </c>
      <c r="B327" s="280" t="s">
        <v>189</v>
      </c>
      <c r="C327" s="281">
        <v>0</v>
      </c>
      <c r="D327" s="281">
        <v>0</v>
      </c>
      <c r="E327" s="136">
        <f>SUMIFS([2]Sheet1!$D:$D,[2]Sheet1!$A:$A,A327)</f>
        <v>0</v>
      </c>
      <c r="F327" s="147" t="str">
        <f t="shared" si="21"/>
        <v/>
      </c>
      <c r="G327" s="147" t="str">
        <f t="shared" si="22"/>
        <v/>
      </c>
      <c r="H327" s="286" t="str">
        <f t="shared" si="23"/>
        <v>否</v>
      </c>
      <c r="I327" s="271" t="str">
        <f t="shared" si="24"/>
        <v>项</v>
      </c>
    </row>
    <row r="328" s="268" customFormat="true" ht="18.75" hidden="true" spans="1:9">
      <c r="A328" s="279" t="s">
        <v>702</v>
      </c>
      <c r="B328" s="280" t="s">
        <v>191</v>
      </c>
      <c r="C328" s="281">
        <v>0</v>
      </c>
      <c r="D328" s="281">
        <v>0</v>
      </c>
      <c r="E328" s="136">
        <f>SUMIFS([2]Sheet1!$D:$D,[2]Sheet1!$A:$A,A328)</f>
        <v>0</v>
      </c>
      <c r="F328" s="147" t="str">
        <f t="shared" si="21"/>
        <v/>
      </c>
      <c r="G328" s="147" t="str">
        <f t="shared" si="22"/>
        <v/>
      </c>
      <c r="H328" s="286" t="str">
        <f t="shared" si="23"/>
        <v>否</v>
      </c>
      <c r="I328" s="271" t="str">
        <f t="shared" si="24"/>
        <v>项</v>
      </c>
    </row>
    <row r="329" s="268" customFormat="true" ht="18.75" hidden="true" spans="1:9">
      <c r="A329" s="279" t="s">
        <v>703</v>
      </c>
      <c r="B329" s="280" t="s">
        <v>193</v>
      </c>
      <c r="C329" s="281">
        <v>0</v>
      </c>
      <c r="D329" s="281">
        <v>0</v>
      </c>
      <c r="E329" s="136">
        <f>SUMIFS([2]Sheet1!$D:$D,[2]Sheet1!$A:$A,A329)</f>
        <v>0</v>
      </c>
      <c r="F329" s="147" t="str">
        <f t="shared" si="21"/>
        <v/>
      </c>
      <c r="G329" s="147" t="str">
        <f t="shared" si="22"/>
        <v/>
      </c>
      <c r="H329" s="286" t="str">
        <f t="shared" si="23"/>
        <v>否</v>
      </c>
      <c r="I329" s="271" t="str">
        <f t="shared" si="24"/>
        <v>项</v>
      </c>
    </row>
    <row r="330" s="268" customFormat="true" ht="18.75" hidden="true" spans="1:9">
      <c r="A330" s="279" t="s">
        <v>704</v>
      </c>
      <c r="B330" s="295" t="s">
        <v>705</v>
      </c>
      <c r="C330" s="281">
        <v>0</v>
      </c>
      <c r="D330" s="281">
        <v>0</v>
      </c>
      <c r="E330" s="136">
        <f>SUMIFS([2]Sheet1!$D:$D,[2]Sheet1!$A:$A,A330)</f>
        <v>0</v>
      </c>
      <c r="F330" s="147" t="str">
        <f t="shared" si="21"/>
        <v/>
      </c>
      <c r="G330" s="147" t="str">
        <f t="shared" si="22"/>
        <v/>
      </c>
      <c r="H330" s="286" t="str">
        <f t="shared" si="23"/>
        <v>否</v>
      </c>
      <c r="I330" s="271" t="str">
        <f t="shared" si="24"/>
        <v>项</v>
      </c>
    </row>
    <row r="331" s="268" customFormat="true" ht="18.75" hidden="true" spans="1:9">
      <c r="A331" s="279" t="s">
        <v>706</v>
      </c>
      <c r="B331" s="295" t="s">
        <v>707</v>
      </c>
      <c r="C331" s="281">
        <v>0</v>
      </c>
      <c r="D331" s="281">
        <v>0</v>
      </c>
      <c r="E331" s="136">
        <f>SUMIFS([2]Sheet1!$D:$D,[2]Sheet1!$A:$A,A331)</f>
        <v>0</v>
      </c>
      <c r="F331" s="147" t="str">
        <f t="shared" si="21"/>
        <v/>
      </c>
      <c r="G331" s="147" t="str">
        <f t="shared" si="22"/>
        <v/>
      </c>
      <c r="H331" s="286" t="str">
        <f t="shared" si="23"/>
        <v>否</v>
      </c>
      <c r="I331" s="271" t="str">
        <f t="shared" si="24"/>
        <v>项</v>
      </c>
    </row>
    <row r="332" s="268" customFormat="true" ht="18.75" hidden="true" spans="1:9">
      <c r="A332" s="279" t="s">
        <v>708</v>
      </c>
      <c r="B332" s="280" t="s">
        <v>709</v>
      </c>
      <c r="C332" s="281">
        <v>0</v>
      </c>
      <c r="D332" s="281">
        <v>0</v>
      </c>
      <c r="E332" s="136">
        <f>SUMIFS([2]Sheet1!$D:$D,[2]Sheet1!$A:$A,A332)</f>
        <v>0</v>
      </c>
      <c r="F332" s="147" t="str">
        <f t="shared" si="21"/>
        <v/>
      </c>
      <c r="G332" s="147" t="str">
        <f t="shared" si="22"/>
        <v/>
      </c>
      <c r="H332" s="286" t="str">
        <f t="shared" si="23"/>
        <v>否</v>
      </c>
      <c r="I332" s="271" t="str">
        <f t="shared" si="24"/>
        <v>项</v>
      </c>
    </row>
    <row r="333" s="268" customFormat="true" ht="18.75" hidden="true" spans="1:9">
      <c r="A333" s="279" t="s">
        <v>710</v>
      </c>
      <c r="B333" s="280" t="s">
        <v>290</v>
      </c>
      <c r="C333" s="281">
        <v>0</v>
      </c>
      <c r="D333" s="281">
        <v>0</v>
      </c>
      <c r="E333" s="136">
        <f>SUMIFS([2]Sheet1!$D:$D,[2]Sheet1!$A:$A,A333)</f>
        <v>0</v>
      </c>
      <c r="F333" s="147" t="str">
        <f t="shared" si="21"/>
        <v/>
      </c>
      <c r="G333" s="147" t="str">
        <f t="shared" si="22"/>
        <v/>
      </c>
      <c r="H333" s="286" t="str">
        <f t="shared" si="23"/>
        <v>否</v>
      </c>
      <c r="I333" s="271" t="str">
        <f t="shared" si="24"/>
        <v>项</v>
      </c>
    </row>
    <row r="334" s="268" customFormat="true" ht="18.75" hidden="true" spans="1:9">
      <c r="A334" s="279" t="s">
        <v>711</v>
      </c>
      <c r="B334" s="280" t="s">
        <v>207</v>
      </c>
      <c r="C334" s="281">
        <v>0</v>
      </c>
      <c r="D334" s="281">
        <v>0</v>
      </c>
      <c r="E334" s="136">
        <f>SUMIFS([2]Sheet1!$D:$D,[2]Sheet1!$A:$A,A334)</f>
        <v>0</v>
      </c>
      <c r="F334" s="147" t="str">
        <f t="shared" si="21"/>
        <v/>
      </c>
      <c r="G334" s="147" t="str">
        <f t="shared" si="22"/>
        <v/>
      </c>
      <c r="H334" s="286" t="str">
        <f t="shared" si="23"/>
        <v>否</v>
      </c>
      <c r="I334" s="271" t="str">
        <f t="shared" si="24"/>
        <v>项</v>
      </c>
    </row>
    <row r="335" s="268" customFormat="true" ht="18.75" hidden="true" spans="1:9">
      <c r="A335" s="279" t="s">
        <v>712</v>
      </c>
      <c r="B335" s="280" t="s">
        <v>713</v>
      </c>
      <c r="C335" s="281">
        <v>0</v>
      </c>
      <c r="D335" s="281">
        <v>0</v>
      </c>
      <c r="E335" s="136">
        <f>SUMIFS([2]Sheet1!$D:$D,[2]Sheet1!$A:$A,A335)</f>
        <v>0</v>
      </c>
      <c r="F335" s="147" t="str">
        <f t="shared" si="21"/>
        <v/>
      </c>
      <c r="G335" s="147" t="str">
        <f t="shared" si="22"/>
        <v/>
      </c>
      <c r="H335" s="286" t="str">
        <f t="shared" si="23"/>
        <v>否</v>
      </c>
      <c r="I335" s="271" t="str">
        <f t="shared" si="24"/>
        <v>项</v>
      </c>
    </row>
    <row r="336" s="268" customFormat="true" ht="18.75" hidden="true" spans="1:9">
      <c r="A336" s="279" t="s">
        <v>714</v>
      </c>
      <c r="B336" s="280" t="s">
        <v>715</v>
      </c>
      <c r="C336" s="281">
        <f>SUM(C337:C345)</f>
        <v>0</v>
      </c>
      <c r="D336" s="281">
        <f>SUM(D337:D345)</f>
        <v>0</v>
      </c>
      <c r="E336" s="281">
        <f>SUM(E337:E345)</f>
        <v>0</v>
      </c>
      <c r="F336" s="147" t="str">
        <f t="shared" si="21"/>
        <v/>
      </c>
      <c r="G336" s="147" t="str">
        <f t="shared" si="22"/>
        <v/>
      </c>
      <c r="H336" s="286" t="str">
        <f t="shared" si="23"/>
        <v>否</v>
      </c>
      <c r="I336" s="271" t="str">
        <f t="shared" si="24"/>
        <v>款</v>
      </c>
    </row>
    <row r="337" s="268" customFormat="true" ht="18.75" hidden="true" spans="1:9">
      <c r="A337" s="279" t="s">
        <v>716</v>
      </c>
      <c r="B337" s="280" t="s">
        <v>189</v>
      </c>
      <c r="C337" s="281">
        <v>0</v>
      </c>
      <c r="D337" s="281">
        <v>0</v>
      </c>
      <c r="E337" s="136">
        <f>SUMIFS([2]Sheet1!$D:$D,[2]Sheet1!$A:$A,A337)</f>
        <v>0</v>
      </c>
      <c r="F337" s="147" t="str">
        <f t="shared" si="21"/>
        <v/>
      </c>
      <c r="G337" s="147" t="str">
        <f t="shared" si="22"/>
        <v/>
      </c>
      <c r="H337" s="286" t="str">
        <f t="shared" si="23"/>
        <v>否</v>
      </c>
      <c r="I337" s="271" t="str">
        <f t="shared" si="24"/>
        <v>项</v>
      </c>
    </row>
    <row r="338" s="268" customFormat="true" ht="18.75" hidden="true" spans="1:9">
      <c r="A338" s="279" t="s">
        <v>717</v>
      </c>
      <c r="B338" s="280" t="s">
        <v>191</v>
      </c>
      <c r="C338" s="281">
        <v>0</v>
      </c>
      <c r="D338" s="281">
        <v>0</v>
      </c>
      <c r="E338" s="136">
        <f>SUMIFS([2]Sheet1!$D:$D,[2]Sheet1!$A:$A,A338)</f>
        <v>0</v>
      </c>
      <c r="F338" s="147" t="str">
        <f t="shared" si="21"/>
        <v/>
      </c>
      <c r="G338" s="147" t="str">
        <f t="shared" si="22"/>
        <v/>
      </c>
      <c r="H338" s="286" t="str">
        <f t="shared" si="23"/>
        <v>否</v>
      </c>
      <c r="I338" s="271" t="str">
        <f t="shared" si="24"/>
        <v>项</v>
      </c>
    </row>
    <row r="339" s="268" customFormat="true" ht="18.75" hidden="true" spans="1:9">
      <c r="A339" s="279" t="s">
        <v>718</v>
      </c>
      <c r="B339" s="280" t="s">
        <v>193</v>
      </c>
      <c r="C339" s="281">
        <v>0</v>
      </c>
      <c r="D339" s="281">
        <v>0</v>
      </c>
      <c r="E339" s="136">
        <f>SUMIFS([2]Sheet1!$D:$D,[2]Sheet1!$A:$A,A339)</f>
        <v>0</v>
      </c>
      <c r="F339" s="147" t="str">
        <f t="shared" si="21"/>
        <v/>
      </c>
      <c r="G339" s="147" t="str">
        <f t="shared" si="22"/>
        <v/>
      </c>
      <c r="H339" s="286" t="str">
        <f t="shared" si="23"/>
        <v>否</v>
      </c>
      <c r="I339" s="271" t="str">
        <f t="shared" si="24"/>
        <v>项</v>
      </c>
    </row>
    <row r="340" s="268" customFormat="true" ht="18.75" hidden="true" spans="1:9">
      <c r="A340" s="279" t="s">
        <v>719</v>
      </c>
      <c r="B340" s="280" t="s">
        <v>720</v>
      </c>
      <c r="C340" s="281">
        <v>0</v>
      </c>
      <c r="D340" s="281">
        <v>0</v>
      </c>
      <c r="E340" s="136">
        <f>SUMIFS([2]Sheet1!$D:$D,[2]Sheet1!$A:$A,A340)</f>
        <v>0</v>
      </c>
      <c r="F340" s="147" t="str">
        <f t="shared" si="21"/>
        <v/>
      </c>
      <c r="G340" s="147" t="str">
        <f t="shared" si="22"/>
        <v/>
      </c>
      <c r="H340" s="286" t="str">
        <f t="shared" si="23"/>
        <v>否</v>
      </c>
      <c r="I340" s="271" t="str">
        <f t="shared" si="24"/>
        <v>项</v>
      </c>
    </row>
    <row r="341" s="268" customFormat="true" ht="18.75" hidden="true" spans="1:9">
      <c r="A341" s="279" t="s">
        <v>721</v>
      </c>
      <c r="B341" s="280" t="s">
        <v>722</v>
      </c>
      <c r="C341" s="281">
        <v>0</v>
      </c>
      <c r="D341" s="281">
        <v>0</v>
      </c>
      <c r="E341" s="136">
        <f>SUMIFS([2]Sheet1!$D:$D,[2]Sheet1!$A:$A,A341)</f>
        <v>0</v>
      </c>
      <c r="F341" s="147" t="str">
        <f t="shared" si="21"/>
        <v/>
      </c>
      <c r="G341" s="147" t="str">
        <f t="shared" si="22"/>
        <v/>
      </c>
      <c r="H341" s="286" t="str">
        <f t="shared" si="23"/>
        <v>否</v>
      </c>
      <c r="I341" s="271" t="str">
        <f t="shared" si="24"/>
        <v>项</v>
      </c>
    </row>
    <row r="342" s="268" customFormat="true" ht="18.75" hidden="true" spans="1:9">
      <c r="A342" s="279" t="s">
        <v>723</v>
      </c>
      <c r="B342" s="280" t="s">
        <v>724</v>
      </c>
      <c r="C342" s="281">
        <v>0</v>
      </c>
      <c r="D342" s="281">
        <v>0</v>
      </c>
      <c r="E342" s="136">
        <f>SUMIFS([2]Sheet1!$D:$D,[2]Sheet1!$A:$A,A342)</f>
        <v>0</v>
      </c>
      <c r="F342" s="147" t="str">
        <f t="shared" si="21"/>
        <v/>
      </c>
      <c r="G342" s="147" t="str">
        <f t="shared" si="22"/>
        <v/>
      </c>
      <c r="H342" s="286" t="str">
        <f t="shared" si="23"/>
        <v>否</v>
      </c>
      <c r="I342" s="271" t="str">
        <f t="shared" si="24"/>
        <v>项</v>
      </c>
    </row>
    <row r="343" s="268" customFormat="true" ht="18.75" hidden="true" spans="1:9">
      <c r="A343" s="279" t="s">
        <v>725</v>
      </c>
      <c r="B343" s="280" t="s">
        <v>290</v>
      </c>
      <c r="C343" s="281">
        <v>0</v>
      </c>
      <c r="D343" s="281">
        <v>0</v>
      </c>
      <c r="E343" s="136">
        <f>SUMIFS([2]Sheet1!$D:$D,[2]Sheet1!$A:$A,A343)</f>
        <v>0</v>
      </c>
      <c r="F343" s="147" t="str">
        <f t="shared" si="21"/>
        <v/>
      </c>
      <c r="G343" s="147" t="str">
        <f t="shared" si="22"/>
        <v/>
      </c>
      <c r="H343" s="286" t="str">
        <f t="shared" si="23"/>
        <v>否</v>
      </c>
      <c r="I343" s="271" t="str">
        <f t="shared" si="24"/>
        <v>项</v>
      </c>
    </row>
    <row r="344" s="268" customFormat="true" ht="18.75" hidden="true" spans="1:9">
      <c r="A344" s="279" t="s">
        <v>726</v>
      </c>
      <c r="B344" s="280" t="s">
        <v>207</v>
      </c>
      <c r="C344" s="281">
        <v>0</v>
      </c>
      <c r="D344" s="281">
        <v>0</v>
      </c>
      <c r="E344" s="136">
        <f>SUMIFS([2]Sheet1!$D:$D,[2]Sheet1!$A:$A,A344)</f>
        <v>0</v>
      </c>
      <c r="F344" s="147" t="str">
        <f t="shared" si="21"/>
        <v/>
      </c>
      <c r="G344" s="147" t="str">
        <f t="shared" si="22"/>
        <v/>
      </c>
      <c r="H344" s="286" t="str">
        <f t="shared" si="23"/>
        <v>否</v>
      </c>
      <c r="I344" s="271" t="str">
        <f t="shared" si="24"/>
        <v>项</v>
      </c>
    </row>
    <row r="345" s="268" customFormat="true" ht="18.75" hidden="true" spans="1:9">
      <c r="A345" s="279" t="s">
        <v>727</v>
      </c>
      <c r="B345" s="280" t="s">
        <v>728</v>
      </c>
      <c r="C345" s="281">
        <v>0</v>
      </c>
      <c r="D345" s="281">
        <v>0</v>
      </c>
      <c r="E345" s="136">
        <f>SUMIFS([2]Sheet1!$D:$D,[2]Sheet1!$A:$A,A345)</f>
        <v>0</v>
      </c>
      <c r="F345" s="147" t="str">
        <f t="shared" si="21"/>
        <v/>
      </c>
      <c r="G345" s="147" t="str">
        <f t="shared" si="22"/>
        <v/>
      </c>
      <c r="H345" s="286" t="str">
        <f t="shared" si="23"/>
        <v>否</v>
      </c>
      <c r="I345" s="271" t="str">
        <f t="shared" si="24"/>
        <v>项</v>
      </c>
    </row>
    <row r="346" s="268" customFormat="true" ht="18.75" hidden="true" spans="1:9">
      <c r="A346" s="279" t="s">
        <v>729</v>
      </c>
      <c r="B346" s="280" t="s">
        <v>730</v>
      </c>
      <c r="C346" s="281">
        <f>SUM(C347:C353)</f>
        <v>0</v>
      </c>
      <c r="D346" s="281">
        <f>SUM(D347:D353)</f>
        <v>0</v>
      </c>
      <c r="E346" s="281">
        <f>SUM(E347:E353)</f>
        <v>0</v>
      </c>
      <c r="F346" s="147" t="str">
        <f t="shared" si="21"/>
        <v/>
      </c>
      <c r="G346" s="147" t="str">
        <f t="shared" si="22"/>
        <v/>
      </c>
      <c r="H346" s="286" t="str">
        <f t="shared" si="23"/>
        <v>否</v>
      </c>
      <c r="I346" s="271" t="str">
        <f t="shared" si="24"/>
        <v>款</v>
      </c>
    </row>
    <row r="347" s="268" customFormat="true" ht="18.75" hidden="true" spans="1:9">
      <c r="A347" s="279" t="s">
        <v>731</v>
      </c>
      <c r="B347" s="280" t="s">
        <v>189</v>
      </c>
      <c r="C347" s="281">
        <v>0</v>
      </c>
      <c r="D347" s="281">
        <v>0</v>
      </c>
      <c r="E347" s="136">
        <f>SUMIFS([2]Sheet1!$D:$D,[2]Sheet1!$A:$A,A347)</f>
        <v>0</v>
      </c>
      <c r="F347" s="147" t="str">
        <f t="shared" si="21"/>
        <v/>
      </c>
      <c r="G347" s="147" t="str">
        <f t="shared" si="22"/>
        <v/>
      </c>
      <c r="H347" s="286" t="str">
        <f t="shared" si="23"/>
        <v>否</v>
      </c>
      <c r="I347" s="271" t="str">
        <f t="shared" si="24"/>
        <v>项</v>
      </c>
    </row>
    <row r="348" s="268" customFormat="true" ht="18.75" hidden="true" spans="1:9">
      <c r="A348" s="279" t="s">
        <v>732</v>
      </c>
      <c r="B348" s="280" t="s">
        <v>191</v>
      </c>
      <c r="C348" s="281">
        <v>0</v>
      </c>
      <c r="D348" s="281">
        <v>0</v>
      </c>
      <c r="E348" s="136">
        <f>SUMIFS([2]Sheet1!$D:$D,[2]Sheet1!$A:$A,A348)</f>
        <v>0</v>
      </c>
      <c r="F348" s="147" t="str">
        <f t="shared" si="21"/>
        <v/>
      </c>
      <c r="G348" s="147" t="str">
        <f t="shared" si="22"/>
        <v/>
      </c>
      <c r="H348" s="286" t="str">
        <f t="shared" si="23"/>
        <v>否</v>
      </c>
      <c r="I348" s="271" t="str">
        <f t="shared" si="24"/>
        <v>项</v>
      </c>
    </row>
    <row r="349" s="268" customFormat="true" ht="18.75" hidden="true" spans="1:9">
      <c r="A349" s="279" t="s">
        <v>733</v>
      </c>
      <c r="B349" s="280" t="s">
        <v>193</v>
      </c>
      <c r="C349" s="281">
        <v>0</v>
      </c>
      <c r="D349" s="281">
        <v>0</v>
      </c>
      <c r="E349" s="136">
        <f>SUMIFS([2]Sheet1!$D:$D,[2]Sheet1!$A:$A,A349)</f>
        <v>0</v>
      </c>
      <c r="F349" s="147" t="str">
        <f t="shared" si="21"/>
        <v/>
      </c>
      <c r="G349" s="147" t="str">
        <f t="shared" si="22"/>
        <v/>
      </c>
      <c r="H349" s="286" t="str">
        <f t="shared" si="23"/>
        <v>否</v>
      </c>
      <c r="I349" s="271" t="str">
        <f t="shared" si="24"/>
        <v>项</v>
      </c>
    </row>
    <row r="350" s="268" customFormat="true" ht="18.75" hidden="true" spans="1:9">
      <c r="A350" s="279" t="s">
        <v>734</v>
      </c>
      <c r="B350" s="280" t="s">
        <v>735</v>
      </c>
      <c r="C350" s="281">
        <v>0</v>
      </c>
      <c r="D350" s="281">
        <v>0</v>
      </c>
      <c r="E350" s="136">
        <f>SUMIFS([2]Sheet1!$D:$D,[2]Sheet1!$A:$A,A350)</f>
        <v>0</v>
      </c>
      <c r="F350" s="147" t="str">
        <f t="shared" si="21"/>
        <v/>
      </c>
      <c r="G350" s="147" t="str">
        <f t="shared" si="22"/>
        <v/>
      </c>
      <c r="H350" s="286" t="str">
        <f t="shared" si="23"/>
        <v>否</v>
      </c>
      <c r="I350" s="271" t="str">
        <f t="shared" si="24"/>
        <v>项</v>
      </c>
    </row>
    <row r="351" s="268" customFormat="true" ht="18.75" hidden="true" spans="1:9">
      <c r="A351" s="279" t="s">
        <v>736</v>
      </c>
      <c r="B351" s="280" t="s">
        <v>737</v>
      </c>
      <c r="C351" s="281">
        <v>0</v>
      </c>
      <c r="D351" s="281">
        <v>0</v>
      </c>
      <c r="E351" s="136">
        <f>SUMIFS([2]Sheet1!$D:$D,[2]Sheet1!$A:$A,A351)</f>
        <v>0</v>
      </c>
      <c r="F351" s="147" t="str">
        <f t="shared" si="21"/>
        <v/>
      </c>
      <c r="G351" s="147" t="str">
        <f t="shared" si="22"/>
        <v/>
      </c>
      <c r="H351" s="286" t="str">
        <f t="shared" si="23"/>
        <v>否</v>
      </c>
      <c r="I351" s="271" t="str">
        <f t="shared" si="24"/>
        <v>项</v>
      </c>
    </row>
    <row r="352" s="268" customFormat="true" ht="18.75" hidden="true" spans="1:9">
      <c r="A352" s="279" t="s">
        <v>738</v>
      </c>
      <c r="B352" s="280" t="s">
        <v>207</v>
      </c>
      <c r="C352" s="281">
        <v>0</v>
      </c>
      <c r="D352" s="281">
        <v>0</v>
      </c>
      <c r="E352" s="136">
        <f>SUMIFS([2]Sheet1!$D:$D,[2]Sheet1!$A:$A,A352)</f>
        <v>0</v>
      </c>
      <c r="F352" s="147" t="str">
        <f t="shared" si="21"/>
        <v/>
      </c>
      <c r="G352" s="147" t="str">
        <f t="shared" si="22"/>
        <v/>
      </c>
      <c r="H352" s="286" t="str">
        <f t="shared" si="23"/>
        <v>否</v>
      </c>
      <c r="I352" s="271" t="str">
        <f t="shared" si="24"/>
        <v>项</v>
      </c>
    </row>
    <row r="353" s="268" customFormat="true" ht="18.75" hidden="true" spans="1:9">
      <c r="A353" s="279" t="s">
        <v>739</v>
      </c>
      <c r="B353" s="280" t="s">
        <v>740</v>
      </c>
      <c r="C353" s="281">
        <v>0</v>
      </c>
      <c r="D353" s="281">
        <v>0</v>
      </c>
      <c r="E353" s="136">
        <f>SUMIFS([2]Sheet1!$D:$D,[2]Sheet1!$A:$A,A353)</f>
        <v>0</v>
      </c>
      <c r="F353" s="147" t="str">
        <f t="shared" si="21"/>
        <v/>
      </c>
      <c r="G353" s="147" t="str">
        <f t="shared" si="22"/>
        <v/>
      </c>
      <c r="H353" s="286" t="str">
        <f t="shared" si="23"/>
        <v>否</v>
      </c>
      <c r="I353" s="271" t="str">
        <f t="shared" si="24"/>
        <v>项</v>
      </c>
    </row>
    <row r="354" s="268" customFormat="true" ht="18.75" hidden="true" spans="1:9">
      <c r="A354" s="279" t="s">
        <v>741</v>
      </c>
      <c r="B354" s="280" t="s">
        <v>742</v>
      </c>
      <c r="C354" s="281">
        <f>SUM(C355:C359)</f>
        <v>0</v>
      </c>
      <c r="D354" s="281">
        <f>SUM(D355:D359)</f>
        <v>0</v>
      </c>
      <c r="E354" s="281">
        <f>SUM(E355:E359)</f>
        <v>0</v>
      </c>
      <c r="F354" s="147" t="str">
        <f t="shared" si="21"/>
        <v/>
      </c>
      <c r="G354" s="147" t="str">
        <f t="shared" si="22"/>
        <v/>
      </c>
      <c r="H354" s="286" t="str">
        <f t="shared" si="23"/>
        <v>否</v>
      </c>
      <c r="I354" s="271" t="str">
        <f t="shared" si="24"/>
        <v>款</v>
      </c>
    </row>
    <row r="355" s="268" customFormat="true" ht="18.75" hidden="true" spans="1:9">
      <c r="A355" s="279" t="s">
        <v>743</v>
      </c>
      <c r="B355" s="280" t="s">
        <v>189</v>
      </c>
      <c r="C355" s="281">
        <v>0</v>
      </c>
      <c r="D355" s="281">
        <v>0</v>
      </c>
      <c r="E355" s="136">
        <f>SUMIFS([2]Sheet1!$D:$D,[2]Sheet1!$A:$A,A355)</f>
        <v>0</v>
      </c>
      <c r="F355" s="147" t="str">
        <f t="shared" si="21"/>
        <v/>
      </c>
      <c r="G355" s="147" t="str">
        <f t="shared" si="22"/>
        <v/>
      </c>
      <c r="H355" s="286" t="str">
        <f t="shared" si="23"/>
        <v>否</v>
      </c>
      <c r="I355" s="271" t="str">
        <f t="shared" si="24"/>
        <v>项</v>
      </c>
    </row>
    <row r="356" s="268" customFormat="true" ht="18.75" hidden="true" spans="1:9">
      <c r="A356" s="279" t="s">
        <v>744</v>
      </c>
      <c r="B356" s="280" t="s">
        <v>191</v>
      </c>
      <c r="C356" s="281">
        <v>0</v>
      </c>
      <c r="D356" s="281">
        <v>0</v>
      </c>
      <c r="E356" s="136">
        <f>SUMIFS([2]Sheet1!$D:$D,[2]Sheet1!$A:$A,A356)</f>
        <v>0</v>
      </c>
      <c r="F356" s="147" t="str">
        <f t="shared" si="21"/>
        <v/>
      </c>
      <c r="G356" s="147" t="str">
        <f t="shared" si="22"/>
        <v/>
      </c>
      <c r="H356" s="286" t="str">
        <f t="shared" si="23"/>
        <v>否</v>
      </c>
      <c r="I356" s="271" t="str">
        <f t="shared" si="24"/>
        <v>项</v>
      </c>
    </row>
    <row r="357" s="268" customFormat="true" ht="18.75" hidden="true" spans="1:9">
      <c r="A357" s="279" t="s">
        <v>745</v>
      </c>
      <c r="B357" s="280" t="s">
        <v>290</v>
      </c>
      <c r="C357" s="281">
        <v>0</v>
      </c>
      <c r="D357" s="281">
        <v>0</v>
      </c>
      <c r="E357" s="136">
        <f>SUMIFS([2]Sheet1!$D:$D,[2]Sheet1!$A:$A,A357)</f>
        <v>0</v>
      </c>
      <c r="F357" s="147" t="str">
        <f t="shared" si="21"/>
        <v/>
      </c>
      <c r="G357" s="147" t="str">
        <f t="shared" si="22"/>
        <v/>
      </c>
      <c r="H357" s="286" t="str">
        <f t="shared" si="23"/>
        <v>否</v>
      </c>
      <c r="I357" s="271" t="str">
        <f t="shared" si="24"/>
        <v>项</v>
      </c>
    </row>
    <row r="358" s="268" customFormat="true" ht="18.75" hidden="true" spans="1:9">
      <c r="A358" s="279" t="s">
        <v>746</v>
      </c>
      <c r="B358" s="280" t="s">
        <v>747</v>
      </c>
      <c r="C358" s="281">
        <v>0</v>
      </c>
      <c r="D358" s="281">
        <v>0</v>
      </c>
      <c r="E358" s="136">
        <f>SUMIFS([2]Sheet1!$D:$D,[2]Sheet1!$A:$A,A358)</f>
        <v>0</v>
      </c>
      <c r="F358" s="147" t="str">
        <f t="shared" si="21"/>
        <v/>
      </c>
      <c r="G358" s="147" t="str">
        <f t="shared" si="22"/>
        <v/>
      </c>
      <c r="H358" s="286" t="str">
        <f t="shared" si="23"/>
        <v>否</v>
      </c>
      <c r="I358" s="271" t="str">
        <f t="shared" si="24"/>
        <v>项</v>
      </c>
    </row>
    <row r="359" s="268" customFormat="true" ht="18.75" hidden="true" spans="1:9">
      <c r="A359" s="279" t="s">
        <v>748</v>
      </c>
      <c r="B359" s="280" t="s">
        <v>749</v>
      </c>
      <c r="C359" s="281">
        <v>0</v>
      </c>
      <c r="D359" s="281">
        <v>0</v>
      </c>
      <c r="E359" s="136">
        <f>SUMIFS([2]Sheet1!$D:$D,[2]Sheet1!$A:$A,A359)</f>
        <v>0</v>
      </c>
      <c r="F359" s="147" t="str">
        <f t="shared" si="21"/>
        <v/>
      </c>
      <c r="G359" s="147" t="str">
        <f t="shared" si="22"/>
        <v/>
      </c>
      <c r="H359" s="286" t="str">
        <f t="shared" si="23"/>
        <v>否</v>
      </c>
      <c r="I359" s="271" t="str">
        <f t="shared" si="24"/>
        <v>项</v>
      </c>
    </row>
    <row r="360" s="269" customFormat="true" ht="18.75" spans="1:9">
      <c r="A360" s="177" t="s">
        <v>750</v>
      </c>
      <c r="B360" s="180" t="s">
        <v>751</v>
      </c>
      <c r="C360" s="278">
        <f>SUM(C361:C362)</f>
        <v>13</v>
      </c>
      <c r="D360" s="278">
        <f>SUM(D361:D362)</f>
        <v>0</v>
      </c>
      <c r="E360" s="278">
        <f>SUM(E361:E362)</f>
        <v>3</v>
      </c>
      <c r="F360" s="147">
        <f t="shared" si="21"/>
        <v>-0.769</v>
      </c>
      <c r="G360" s="147" t="str">
        <f t="shared" si="22"/>
        <v/>
      </c>
      <c r="H360" s="286" t="str">
        <f t="shared" si="23"/>
        <v>是</v>
      </c>
      <c r="I360" s="271" t="str">
        <f t="shared" si="24"/>
        <v>款</v>
      </c>
    </row>
    <row r="361" s="268" customFormat="true" ht="18.75" hidden="true" spans="1:9">
      <c r="A361" s="293">
        <v>2049902</v>
      </c>
      <c r="B361" s="280" t="s">
        <v>752</v>
      </c>
      <c r="C361" s="281">
        <v>0</v>
      </c>
      <c r="D361" s="281">
        <v>0</v>
      </c>
      <c r="E361" s="136">
        <f>SUMIFS([2]Sheet1!$D:$D,[2]Sheet1!$A:$A,A361)</f>
        <v>0</v>
      </c>
      <c r="F361" s="147" t="str">
        <f t="shared" si="21"/>
        <v/>
      </c>
      <c r="G361" s="147" t="str">
        <f t="shared" si="22"/>
        <v/>
      </c>
      <c r="H361" s="286" t="str">
        <f t="shared" si="23"/>
        <v>否</v>
      </c>
      <c r="I361" s="271" t="str">
        <f t="shared" si="24"/>
        <v>项</v>
      </c>
    </row>
    <row r="362" s="268" customFormat="true" ht="18.75" spans="1:9">
      <c r="A362" s="299" t="s">
        <v>753</v>
      </c>
      <c r="B362" s="180" t="s">
        <v>754</v>
      </c>
      <c r="C362" s="278">
        <v>13</v>
      </c>
      <c r="D362" s="278">
        <v>0</v>
      </c>
      <c r="E362" s="136">
        <f>SUMIFS([2]Sheet1!$D:$D,[2]Sheet1!$A:$A,A362)</f>
        <v>3</v>
      </c>
      <c r="F362" s="147">
        <f t="shared" si="21"/>
        <v>-0.769</v>
      </c>
      <c r="G362" s="147" t="str">
        <f t="shared" si="22"/>
        <v/>
      </c>
      <c r="H362" s="286" t="str">
        <f t="shared" si="23"/>
        <v>是</v>
      </c>
      <c r="I362" s="271" t="str">
        <f t="shared" si="24"/>
        <v>项</v>
      </c>
    </row>
    <row r="363" s="268" customFormat="true" ht="18.75" spans="1:9">
      <c r="A363" s="277" t="s">
        <v>139</v>
      </c>
      <c r="B363" s="178" t="s">
        <v>140</v>
      </c>
      <c r="C363" s="278">
        <f>C364+C369+C376+C382+C388+C392+C396+C400+C406+C413</f>
        <v>45407</v>
      </c>
      <c r="D363" s="278">
        <f>D364+D369+D376+D382+D388+D392+D396+D400+D406+D413</f>
        <v>44976</v>
      </c>
      <c r="E363" s="278">
        <f>E364+E369+E376+E382+E388+E392+E396+E400+E406+E413</f>
        <v>37928</v>
      </c>
      <c r="F363" s="147">
        <f t="shared" si="21"/>
        <v>-0.165</v>
      </c>
      <c r="G363" s="147">
        <f t="shared" si="22"/>
        <v>-0.157</v>
      </c>
      <c r="H363" s="286" t="str">
        <f t="shared" si="23"/>
        <v>是</v>
      </c>
      <c r="I363" s="271" t="str">
        <f t="shared" si="24"/>
        <v>类</v>
      </c>
    </row>
    <row r="364" s="269" customFormat="true" ht="18.75" spans="1:9">
      <c r="A364" s="177" t="s">
        <v>755</v>
      </c>
      <c r="B364" s="180" t="s">
        <v>756</v>
      </c>
      <c r="C364" s="278">
        <f>SUM(C365:C368)</f>
        <v>555</v>
      </c>
      <c r="D364" s="278">
        <f>SUM(D365:D368)</f>
        <v>681</v>
      </c>
      <c r="E364" s="278">
        <f>SUM(E365:E368)</f>
        <v>566</v>
      </c>
      <c r="F364" s="147">
        <f t="shared" si="21"/>
        <v>0.02</v>
      </c>
      <c r="G364" s="147">
        <f t="shared" si="22"/>
        <v>-0.169</v>
      </c>
      <c r="H364" s="286" t="str">
        <f t="shared" si="23"/>
        <v>是</v>
      </c>
      <c r="I364" s="271" t="str">
        <f t="shared" si="24"/>
        <v>款</v>
      </c>
    </row>
    <row r="365" s="268" customFormat="true" ht="18.75" spans="1:9">
      <c r="A365" s="177" t="s">
        <v>757</v>
      </c>
      <c r="B365" s="180" t="s">
        <v>189</v>
      </c>
      <c r="C365" s="278">
        <v>182</v>
      </c>
      <c r="D365" s="278">
        <v>275</v>
      </c>
      <c r="E365" s="136">
        <f>SUMIFS([2]Sheet1!$D:$D,[2]Sheet1!$A:$A,A365)</f>
        <v>196</v>
      </c>
      <c r="F365" s="147">
        <f t="shared" si="21"/>
        <v>0.077</v>
      </c>
      <c r="G365" s="147">
        <f t="shared" si="22"/>
        <v>-0.287</v>
      </c>
      <c r="H365" s="286" t="str">
        <f t="shared" si="23"/>
        <v>是</v>
      </c>
      <c r="I365" s="271" t="str">
        <f t="shared" si="24"/>
        <v>项</v>
      </c>
    </row>
    <row r="366" s="268" customFormat="true" ht="18.75" hidden="true" spans="1:9">
      <c r="A366" s="279" t="s">
        <v>758</v>
      </c>
      <c r="B366" s="280" t="s">
        <v>191</v>
      </c>
      <c r="C366" s="281">
        <v>0</v>
      </c>
      <c r="D366" s="281">
        <v>0</v>
      </c>
      <c r="E366" s="136">
        <f>SUMIFS([2]Sheet1!$D:$D,[2]Sheet1!$A:$A,A366)</f>
        <v>0</v>
      </c>
      <c r="F366" s="147" t="str">
        <f t="shared" si="21"/>
        <v/>
      </c>
      <c r="G366" s="147" t="str">
        <f t="shared" si="22"/>
        <v/>
      </c>
      <c r="H366" s="286" t="str">
        <f t="shared" si="23"/>
        <v>否</v>
      </c>
      <c r="I366" s="271" t="str">
        <f t="shared" si="24"/>
        <v>项</v>
      </c>
    </row>
    <row r="367" s="268" customFormat="true" ht="18.75" hidden="true" spans="1:9">
      <c r="A367" s="279" t="s">
        <v>759</v>
      </c>
      <c r="B367" s="280" t="s">
        <v>193</v>
      </c>
      <c r="C367" s="281">
        <v>0</v>
      </c>
      <c r="D367" s="281">
        <v>0</v>
      </c>
      <c r="E367" s="136">
        <f>SUMIFS([2]Sheet1!$D:$D,[2]Sheet1!$A:$A,A367)</f>
        <v>0</v>
      </c>
      <c r="F367" s="147" t="str">
        <f t="shared" si="21"/>
        <v/>
      </c>
      <c r="G367" s="147" t="str">
        <f t="shared" si="22"/>
        <v/>
      </c>
      <c r="H367" s="286" t="str">
        <f t="shared" si="23"/>
        <v>否</v>
      </c>
      <c r="I367" s="271" t="str">
        <f t="shared" si="24"/>
        <v>项</v>
      </c>
    </row>
    <row r="368" s="268" customFormat="true" ht="18.75" spans="1:9">
      <c r="A368" s="177" t="s">
        <v>760</v>
      </c>
      <c r="B368" s="180" t="s">
        <v>761</v>
      </c>
      <c r="C368" s="278">
        <v>373</v>
      </c>
      <c r="D368" s="278">
        <v>406</v>
      </c>
      <c r="E368" s="136">
        <f>SUMIFS([2]Sheet1!$D:$D,[2]Sheet1!$A:$A,A368)</f>
        <v>370</v>
      </c>
      <c r="F368" s="147">
        <f t="shared" si="21"/>
        <v>-0.008</v>
      </c>
      <c r="G368" s="147">
        <f t="shared" si="22"/>
        <v>-0.089</v>
      </c>
      <c r="H368" s="286" t="str">
        <f t="shared" si="23"/>
        <v>是</v>
      </c>
      <c r="I368" s="271" t="str">
        <f t="shared" si="24"/>
        <v>项</v>
      </c>
    </row>
    <row r="369" s="269" customFormat="true" ht="18.75" spans="1:9">
      <c r="A369" s="177" t="s">
        <v>762</v>
      </c>
      <c r="B369" s="180" t="s">
        <v>763</v>
      </c>
      <c r="C369" s="278">
        <f>SUM(C370:C375)</f>
        <v>42518</v>
      </c>
      <c r="D369" s="278">
        <f>SUM(D370:D375)</f>
        <v>41873</v>
      </c>
      <c r="E369" s="278">
        <f>SUM(E370:E375)</f>
        <v>36047</v>
      </c>
      <c r="F369" s="147">
        <f t="shared" si="21"/>
        <v>-0.152</v>
      </c>
      <c r="G369" s="147">
        <f t="shared" si="22"/>
        <v>-0.139</v>
      </c>
      <c r="H369" s="286" t="str">
        <f t="shared" si="23"/>
        <v>是</v>
      </c>
      <c r="I369" s="271" t="str">
        <f t="shared" si="24"/>
        <v>款</v>
      </c>
    </row>
    <row r="370" s="268" customFormat="true" ht="18.75" spans="1:9">
      <c r="A370" s="177" t="s">
        <v>764</v>
      </c>
      <c r="B370" s="180" t="s">
        <v>765</v>
      </c>
      <c r="C370" s="278">
        <v>2656</v>
      </c>
      <c r="D370" s="278">
        <v>3450</v>
      </c>
      <c r="E370" s="136">
        <f>SUMIFS([2]Sheet1!$D:$D,[2]Sheet1!$A:$A,A370)</f>
        <v>2092</v>
      </c>
      <c r="F370" s="147">
        <f t="shared" si="21"/>
        <v>-0.212</v>
      </c>
      <c r="G370" s="147">
        <f t="shared" si="22"/>
        <v>-0.394</v>
      </c>
      <c r="H370" s="286" t="str">
        <f t="shared" si="23"/>
        <v>是</v>
      </c>
      <c r="I370" s="271" t="str">
        <f t="shared" si="24"/>
        <v>项</v>
      </c>
    </row>
    <row r="371" s="268" customFormat="true" ht="18.75" spans="1:9">
      <c r="A371" s="177" t="s">
        <v>766</v>
      </c>
      <c r="B371" s="180" t="s">
        <v>767</v>
      </c>
      <c r="C371" s="278">
        <v>18667</v>
      </c>
      <c r="D371" s="278">
        <v>20225</v>
      </c>
      <c r="E371" s="136">
        <f>SUMIFS([2]Sheet1!$D:$D,[2]Sheet1!$A:$A,A371)</f>
        <v>17556</v>
      </c>
      <c r="F371" s="147">
        <f t="shared" si="21"/>
        <v>-0.06</v>
      </c>
      <c r="G371" s="147">
        <f t="shared" si="22"/>
        <v>-0.132</v>
      </c>
      <c r="H371" s="286" t="str">
        <f t="shared" si="23"/>
        <v>是</v>
      </c>
      <c r="I371" s="271" t="str">
        <f t="shared" si="24"/>
        <v>项</v>
      </c>
    </row>
    <row r="372" s="268" customFormat="true" ht="18.75" spans="1:9">
      <c r="A372" s="177" t="s">
        <v>768</v>
      </c>
      <c r="B372" s="180" t="s">
        <v>769</v>
      </c>
      <c r="C372" s="278">
        <v>12556</v>
      </c>
      <c r="D372" s="278">
        <v>11320</v>
      </c>
      <c r="E372" s="136">
        <f>SUMIFS([2]Sheet1!$D:$D,[2]Sheet1!$A:$A,A372)</f>
        <v>9930</v>
      </c>
      <c r="F372" s="147">
        <f t="shared" si="21"/>
        <v>-0.209</v>
      </c>
      <c r="G372" s="147">
        <f t="shared" si="22"/>
        <v>-0.123</v>
      </c>
      <c r="H372" s="286" t="str">
        <f t="shared" si="23"/>
        <v>是</v>
      </c>
      <c r="I372" s="271" t="str">
        <f t="shared" si="24"/>
        <v>项</v>
      </c>
    </row>
    <row r="373" s="268" customFormat="true" ht="18.75" spans="1:9">
      <c r="A373" s="177" t="s">
        <v>770</v>
      </c>
      <c r="B373" s="180" t="s">
        <v>771</v>
      </c>
      <c r="C373" s="278">
        <v>5713</v>
      </c>
      <c r="D373" s="278">
        <v>5895</v>
      </c>
      <c r="E373" s="136">
        <f>SUMIFS([2]Sheet1!$D:$D,[2]Sheet1!$A:$A,A373)</f>
        <v>4826</v>
      </c>
      <c r="F373" s="147">
        <f t="shared" si="21"/>
        <v>-0.155</v>
      </c>
      <c r="G373" s="147">
        <f t="shared" si="22"/>
        <v>-0.181</v>
      </c>
      <c r="H373" s="286" t="str">
        <f t="shared" si="23"/>
        <v>是</v>
      </c>
      <c r="I373" s="271" t="str">
        <f t="shared" si="24"/>
        <v>项</v>
      </c>
    </row>
    <row r="374" s="268" customFormat="true" ht="18.75" hidden="true" spans="1:9">
      <c r="A374" s="279" t="s">
        <v>772</v>
      </c>
      <c r="B374" s="280" t="s">
        <v>773</v>
      </c>
      <c r="C374" s="281">
        <v>0</v>
      </c>
      <c r="D374" s="281">
        <v>0</v>
      </c>
      <c r="E374" s="136">
        <f>SUMIFS([2]Sheet1!$D:$D,[2]Sheet1!$A:$A,A374)</f>
        <v>0</v>
      </c>
      <c r="F374" s="147" t="str">
        <f t="shared" si="21"/>
        <v/>
      </c>
      <c r="G374" s="147" t="str">
        <f t="shared" si="22"/>
        <v/>
      </c>
      <c r="H374" s="286" t="str">
        <f t="shared" si="23"/>
        <v>否</v>
      </c>
      <c r="I374" s="271" t="str">
        <f t="shared" si="24"/>
        <v>项</v>
      </c>
    </row>
    <row r="375" s="268" customFormat="true" ht="18.75" spans="1:9">
      <c r="A375" s="177" t="s">
        <v>774</v>
      </c>
      <c r="B375" s="180" t="s">
        <v>775</v>
      </c>
      <c r="C375" s="278">
        <v>2926</v>
      </c>
      <c r="D375" s="278">
        <v>983</v>
      </c>
      <c r="E375" s="136">
        <f>SUMIFS([2]Sheet1!$D:$D,[2]Sheet1!$A:$A,A375)</f>
        <v>1643</v>
      </c>
      <c r="F375" s="147">
        <f t="shared" si="21"/>
        <v>-0.438</v>
      </c>
      <c r="G375" s="147">
        <f t="shared" si="22"/>
        <v>0.671</v>
      </c>
      <c r="H375" s="286" t="str">
        <f t="shared" si="23"/>
        <v>是</v>
      </c>
      <c r="I375" s="271" t="str">
        <f t="shared" si="24"/>
        <v>项</v>
      </c>
    </row>
    <row r="376" s="268" customFormat="true" ht="18.75" spans="1:9">
      <c r="A376" s="177" t="s">
        <v>776</v>
      </c>
      <c r="B376" s="180" t="s">
        <v>777</v>
      </c>
      <c r="C376" s="278">
        <f>SUM(C377:C381)</f>
        <v>848</v>
      </c>
      <c r="D376" s="278">
        <f>SUM(D377:D381)</f>
        <v>1074</v>
      </c>
      <c r="E376" s="278">
        <f>SUM(E377:E381)</f>
        <v>804</v>
      </c>
      <c r="F376" s="147">
        <f t="shared" si="21"/>
        <v>-0.052</v>
      </c>
      <c r="G376" s="147">
        <f t="shared" si="22"/>
        <v>-0.251</v>
      </c>
      <c r="H376" s="286" t="str">
        <f t="shared" si="23"/>
        <v>是</v>
      </c>
      <c r="I376" s="271" t="str">
        <f t="shared" si="24"/>
        <v>款</v>
      </c>
    </row>
    <row r="377" s="268" customFormat="true" ht="18.75" hidden="true" spans="1:9">
      <c r="A377" s="279" t="s">
        <v>778</v>
      </c>
      <c r="B377" s="280" t="s">
        <v>779</v>
      </c>
      <c r="C377" s="281">
        <v>0</v>
      </c>
      <c r="D377" s="281">
        <v>0</v>
      </c>
      <c r="E377" s="136">
        <f>SUMIFS([2]Sheet1!$D:$D,[2]Sheet1!$A:$A,A377)</f>
        <v>0</v>
      </c>
      <c r="F377" s="147" t="str">
        <f t="shared" si="21"/>
        <v/>
      </c>
      <c r="G377" s="147" t="str">
        <f t="shared" si="22"/>
        <v/>
      </c>
      <c r="H377" s="286" t="str">
        <f t="shared" si="23"/>
        <v>否</v>
      </c>
      <c r="I377" s="271" t="str">
        <f t="shared" si="24"/>
        <v>项</v>
      </c>
    </row>
    <row r="378" s="269" customFormat="true" ht="18.75" spans="1:9">
      <c r="A378" s="177" t="s">
        <v>780</v>
      </c>
      <c r="B378" s="180" t="s">
        <v>781</v>
      </c>
      <c r="C378" s="278">
        <v>848</v>
      </c>
      <c r="D378" s="278">
        <v>1074</v>
      </c>
      <c r="E378" s="136">
        <f>SUMIFS([2]Sheet1!$D:$D,[2]Sheet1!$A:$A,A378)</f>
        <v>804</v>
      </c>
      <c r="F378" s="147">
        <f t="shared" si="21"/>
        <v>-0.052</v>
      </c>
      <c r="G378" s="147">
        <f t="shared" si="22"/>
        <v>-0.251</v>
      </c>
      <c r="H378" s="286" t="str">
        <f t="shared" si="23"/>
        <v>是</v>
      </c>
      <c r="I378" s="271" t="str">
        <f t="shared" si="24"/>
        <v>项</v>
      </c>
    </row>
    <row r="379" s="268" customFormat="true" ht="18.75" hidden="true" spans="1:9">
      <c r="A379" s="279" t="s">
        <v>782</v>
      </c>
      <c r="B379" s="280" t="s">
        <v>783</v>
      </c>
      <c r="C379" s="281">
        <v>0</v>
      </c>
      <c r="D379" s="281">
        <v>0</v>
      </c>
      <c r="E379" s="136">
        <f>SUMIFS([2]Sheet1!$D:$D,[2]Sheet1!$A:$A,A379)</f>
        <v>0</v>
      </c>
      <c r="F379" s="147" t="str">
        <f t="shared" si="21"/>
        <v/>
      </c>
      <c r="G379" s="147" t="str">
        <f t="shared" si="22"/>
        <v/>
      </c>
      <c r="H379" s="286" t="str">
        <f t="shared" si="23"/>
        <v>否</v>
      </c>
      <c r="I379" s="271" t="str">
        <f t="shared" si="24"/>
        <v>项</v>
      </c>
    </row>
    <row r="380" s="268" customFormat="true" ht="18.75" hidden="true" spans="1:9">
      <c r="A380" s="279" t="s">
        <v>784</v>
      </c>
      <c r="B380" s="280" t="s">
        <v>785</v>
      </c>
      <c r="C380" s="281">
        <v>0</v>
      </c>
      <c r="D380" s="281">
        <v>0</v>
      </c>
      <c r="E380" s="136">
        <f>SUMIFS([2]Sheet1!$D:$D,[2]Sheet1!$A:$A,A380)</f>
        <v>0</v>
      </c>
      <c r="F380" s="147" t="str">
        <f t="shared" si="21"/>
        <v/>
      </c>
      <c r="G380" s="147" t="str">
        <f t="shared" si="22"/>
        <v/>
      </c>
      <c r="H380" s="286" t="str">
        <f t="shared" si="23"/>
        <v>否</v>
      </c>
      <c r="I380" s="271" t="str">
        <f t="shared" si="24"/>
        <v>项</v>
      </c>
    </row>
    <row r="381" s="268" customFormat="true" ht="18.75" hidden="true" spans="1:9">
      <c r="A381" s="279" t="s">
        <v>786</v>
      </c>
      <c r="B381" s="280" t="s">
        <v>787</v>
      </c>
      <c r="C381" s="281">
        <v>0</v>
      </c>
      <c r="D381" s="281">
        <v>0</v>
      </c>
      <c r="E381" s="136">
        <f>SUMIFS([2]Sheet1!$D:$D,[2]Sheet1!$A:$A,A381)</f>
        <v>0</v>
      </c>
      <c r="F381" s="147" t="str">
        <f t="shared" si="21"/>
        <v/>
      </c>
      <c r="G381" s="147" t="str">
        <f t="shared" si="22"/>
        <v/>
      </c>
      <c r="H381" s="286" t="str">
        <f t="shared" si="23"/>
        <v>否</v>
      </c>
      <c r="I381" s="271" t="str">
        <f t="shared" si="24"/>
        <v>项</v>
      </c>
    </row>
    <row r="382" s="268" customFormat="true" ht="18.75" hidden="true" spans="1:9">
      <c r="A382" s="279" t="s">
        <v>788</v>
      </c>
      <c r="B382" s="280" t="s">
        <v>789</v>
      </c>
      <c r="C382" s="281">
        <f>SUM(C383:C387)</f>
        <v>0</v>
      </c>
      <c r="D382" s="281">
        <f>SUM(D383:D387)</f>
        <v>0</v>
      </c>
      <c r="E382" s="281">
        <f>SUM(E383:E387)</f>
        <v>0</v>
      </c>
      <c r="F382" s="147" t="str">
        <f t="shared" si="21"/>
        <v/>
      </c>
      <c r="G382" s="147" t="str">
        <f t="shared" si="22"/>
        <v/>
      </c>
      <c r="H382" s="286" t="str">
        <f t="shared" si="23"/>
        <v>否</v>
      </c>
      <c r="I382" s="271" t="str">
        <f t="shared" si="24"/>
        <v>款</v>
      </c>
    </row>
    <row r="383" s="268" customFormat="true" ht="18.75" hidden="true" spans="1:9">
      <c r="A383" s="279" t="s">
        <v>790</v>
      </c>
      <c r="B383" s="280" t="s">
        <v>791</v>
      </c>
      <c r="C383" s="281">
        <v>0</v>
      </c>
      <c r="D383" s="281">
        <v>0</v>
      </c>
      <c r="E383" s="136">
        <f>SUMIFS([2]Sheet1!$D:$D,[2]Sheet1!$A:$A,A383)</f>
        <v>0</v>
      </c>
      <c r="F383" s="147" t="str">
        <f t="shared" si="21"/>
        <v/>
      </c>
      <c r="G383" s="147" t="str">
        <f t="shared" si="22"/>
        <v/>
      </c>
      <c r="H383" s="286" t="str">
        <f t="shared" si="23"/>
        <v>否</v>
      </c>
      <c r="I383" s="271" t="str">
        <f t="shared" si="24"/>
        <v>项</v>
      </c>
    </row>
    <row r="384" s="268" customFormat="true" ht="18.75" hidden="true" spans="1:9">
      <c r="A384" s="279" t="s">
        <v>792</v>
      </c>
      <c r="B384" s="280" t="s">
        <v>793</v>
      </c>
      <c r="C384" s="281">
        <v>0</v>
      </c>
      <c r="D384" s="281">
        <v>0</v>
      </c>
      <c r="E384" s="136">
        <f>SUMIFS([2]Sheet1!$D:$D,[2]Sheet1!$A:$A,A384)</f>
        <v>0</v>
      </c>
      <c r="F384" s="147" t="str">
        <f t="shared" si="21"/>
        <v/>
      </c>
      <c r="G384" s="147" t="str">
        <f t="shared" si="22"/>
        <v/>
      </c>
      <c r="H384" s="286" t="str">
        <f t="shared" si="23"/>
        <v>否</v>
      </c>
      <c r="I384" s="271" t="str">
        <f t="shared" si="24"/>
        <v>项</v>
      </c>
    </row>
    <row r="385" s="268" customFormat="true" ht="18.75" hidden="true" spans="1:9">
      <c r="A385" s="279" t="s">
        <v>794</v>
      </c>
      <c r="B385" s="280" t="s">
        <v>795</v>
      </c>
      <c r="C385" s="281">
        <v>0</v>
      </c>
      <c r="D385" s="281">
        <v>0</v>
      </c>
      <c r="E385" s="136">
        <f>SUMIFS([2]Sheet1!$D:$D,[2]Sheet1!$A:$A,A385)</f>
        <v>0</v>
      </c>
      <c r="F385" s="147" t="str">
        <f t="shared" si="21"/>
        <v/>
      </c>
      <c r="G385" s="147" t="str">
        <f t="shared" si="22"/>
        <v/>
      </c>
      <c r="H385" s="286" t="str">
        <f t="shared" si="23"/>
        <v>否</v>
      </c>
      <c r="I385" s="271" t="str">
        <f t="shared" si="24"/>
        <v>项</v>
      </c>
    </row>
    <row r="386" s="268" customFormat="true" ht="18.75" hidden="true" spans="1:9">
      <c r="A386" s="279" t="s">
        <v>796</v>
      </c>
      <c r="B386" s="280" t="s">
        <v>797</v>
      </c>
      <c r="C386" s="281">
        <v>0</v>
      </c>
      <c r="D386" s="281">
        <v>0</v>
      </c>
      <c r="E386" s="136">
        <f>SUMIFS([2]Sheet1!$D:$D,[2]Sheet1!$A:$A,A386)</f>
        <v>0</v>
      </c>
      <c r="F386" s="147" t="str">
        <f t="shared" si="21"/>
        <v/>
      </c>
      <c r="G386" s="147" t="str">
        <f t="shared" si="22"/>
        <v/>
      </c>
      <c r="H386" s="286" t="str">
        <f t="shared" si="23"/>
        <v>否</v>
      </c>
      <c r="I386" s="271" t="str">
        <f t="shared" si="24"/>
        <v>项</v>
      </c>
    </row>
    <row r="387" s="268" customFormat="true" ht="18.75" hidden="true" spans="1:9">
      <c r="A387" s="279" t="s">
        <v>798</v>
      </c>
      <c r="B387" s="280" t="s">
        <v>799</v>
      </c>
      <c r="C387" s="281">
        <v>0</v>
      </c>
      <c r="D387" s="281">
        <v>0</v>
      </c>
      <c r="E387" s="136">
        <f>SUMIFS([2]Sheet1!$D:$D,[2]Sheet1!$A:$A,A387)</f>
        <v>0</v>
      </c>
      <c r="F387" s="147" t="str">
        <f t="shared" si="21"/>
        <v/>
      </c>
      <c r="G387" s="147" t="str">
        <f t="shared" si="22"/>
        <v/>
      </c>
      <c r="H387" s="286" t="str">
        <f t="shared" si="23"/>
        <v>否</v>
      </c>
      <c r="I387" s="271" t="str">
        <f t="shared" si="24"/>
        <v>项</v>
      </c>
    </row>
    <row r="388" s="268" customFormat="true" ht="18.75" hidden="true" spans="1:9">
      <c r="A388" s="279" t="s">
        <v>800</v>
      </c>
      <c r="B388" s="280" t="s">
        <v>801</v>
      </c>
      <c r="C388" s="281">
        <f>SUM(C389:C391)</f>
        <v>0</v>
      </c>
      <c r="D388" s="281">
        <f>SUM(D389:D391)</f>
        <v>0</v>
      </c>
      <c r="E388" s="281">
        <f>SUM(E389:E391)</f>
        <v>0</v>
      </c>
      <c r="F388" s="147" t="str">
        <f t="shared" si="21"/>
        <v/>
      </c>
      <c r="G388" s="147" t="str">
        <f t="shared" si="22"/>
        <v/>
      </c>
      <c r="H388" s="286" t="str">
        <f t="shared" si="23"/>
        <v>否</v>
      </c>
      <c r="I388" s="271" t="str">
        <f t="shared" si="24"/>
        <v>款</v>
      </c>
    </row>
    <row r="389" s="268" customFormat="true" ht="18.75" hidden="true" spans="1:9">
      <c r="A389" s="279" t="s">
        <v>802</v>
      </c>
      <c r="B389" s="280" t="s">
        <v>803</v>
      </c>
      <c r="C389" s="281">
        <v>0</v>
      </c>
      <c r="D389" s="281">
        <v>0</v>
      </c>
      <c r="E389" s="136">
        <f>SUMIFS([2]Sheet1!$D:$D,[2]Sheet1!$A:$A,A389)</f>
        <v>0</v>
      </c>
      <c r="F389" s="147" t="str">
        <f t="shared" ref="F389:F452" si="25">IF(C389&gt;0,E389/C389-1,IF(C389&lt;0,-(E389/C389-1),""))</f>
        <v/>
      </c>
      <c r="G389" s="147" t="str">
        <f t="shared" ref="G389:G452" si="26">IFERROR(E389/D389-1,"")</f>
        <v/>
      </c>
      <c r="H389" s="286" t="str">
        <f t="shared" ref="H389:H452" si="27">IF(LEN(A389)=3,"是",IF(B389&lt;&gt;"",IF(SUM(C389:E389)&lt;&gt;0,"是","否"),"是"))</f>
        <v>否</v>
      </c>
      <c r="I389" s="271" t="str">
        <f t="shared" ref="I389:I452" si="28">IF(LEN(A389)=3,"类",IF(LEN(A389)=5,"款","项"))</f>
        <v>项</v>
      </c>
    </row>
    <row r="390" s="268" customFormat="true" ht="18.75" hidden="true" spans="1:9">
      <c r="A390" s="279" t="s">
        <v>804</v>
      </c>
      <c r="B390" s="280" t="s">
        <v>805</v>
      </c>
      <c r="C390" s="281">
        <v>0</v>
      </c>
      <c r="D390" s="281">
        <v>0</v>
      </c>
      <c r="E390" s="136">
        <f>SUMIFS([2]Sheet1!$D:$D,[2]Sheet1!$A:$A,A390)</f>
        <v>0</v>
      </c>
      <c r="F390" s="147" t="str">
        <f t="shared" si="25"/>
        <v/>
      </c>
      <c r="G390" s="147" t="str">
        <f t="shared" si="26"/>
        <v/>
      </c>
      <c r="H390" s="286" t="str">
        <f t="shared" si="27"/>
        <v>否</v>
      </c>
      <c r="I390" s="271" t="str">
        <f t="shared" si="28"/>
        <v>项</v>
      </c>
    </row>
    <row r="391" s="268" customFormat="true" ht="18.75" hidden="true" spans="1:9">
      <c r="A391" s="279" t="s">
        <v>806</v>
      </c>
      <c r="B391" s="280" t="s">
        <v>807</v>
      </c>
      <c r="C391" s="281">
        <v>0</v>
      </c>
      <c r="D391" s="281">
        <v>0</v>
      </c>
      <c r="E391" s="136">
        <f>SUMIFS([2]Sheet1!$D:$D,[2]Sheet1!$A:$A,A391)</f>
        <v>0</v>
      </c>
      <c r="F391" s="147" t="str">
        <f t="shared" si="25"/>
        <v/>
      </c>
      <c r="G391" s="147" t="str">
        <f t="shared" si="26"/>
        <v/>
      </c>
      <c r="H391" s="286" t="str">
        <f t="shared" si="27"/>
        <v>否</v>
      </c>
      <c r="I391" s="271" t="str">
        <f t="shared" si="28"/>
        <v>项</v>
      </c>
    </row>
    <row r="392" s="268" customFormat="true" ht="18.75" hidden="true" spans="1:9">
      <c r="A392" s="279" t="s">
        <v>808</v>
      </c>
      <c r="B392" s="280" t="s">
        <v>809</v>
      </c>
      <c r="C392" s="281">
        <f>SUM(C393:C395)</f>
        <v>0</v>
      </c>
      <c r="D392" s="281">
        <f>SUM(D393:D395)</f>
        <v>0</v>
      </c>
      <c r="E392" s="281">
        <f>SUM(E393:E395)</f>
        <v>0</v>
      </c>
      <c r="F392" s="147" t="str">
        <f t="shared" si="25"/>
        <v/>
      </c>
      <c r="G392" s="147" t="str">
        <f t="shared" si="26"/>
        <v/>
      </c>
      <c r="H392" s="286" t="str">
        <f t="shared" si="27"/>
        <v>否</v>
      </c>
      <c r="I392" s="271" t="str">
        <f t="shared" si="28"/>
        <v>款</v>
      </c>
    </row>
    <row r="393" s="268" customFormat="true" ht="18.75" hidden="true" spans="1:9">
      <c r="A393" s="279" t="s">
        <v>810</v>
      </c>
      <c r="B393" s="280" t="s">
        <v>811</v>
      </c>
      <c r="C393" s="281">
        <v>0</v>
      </c>
      <c r="D393" s="281">
        <v>0</v>
      </c>
      <c r="E393" s="136">
        <f>SUMIFS([2]Sheet1!$D:$D,[2]Sheet1!$A:$A,A393)</f>
        <v>0</v>
      </c>
      <c r="F393" s="147" t="str">
        <f t="shared" si="25"/>
        <v/>
      </c>
      <c r="G393" s="147" t="str">
        <f t="shared" si="26"/>
        <v/>
      </c>
      <c r="H393" s="286" t="str">
        <f t="shared" si="27"/>
        <v>否</v>
      </c>
      <c r="I393" s="271" t="str">
        <f t="shared" si="28"/>
        <v>项</v>
      </c>
    </row>
    <row r="394" s="268" customFormat="true" ht="18.75" hidden="true" spans="1:9">
      <c r="A394" s="279" t="s">
        <v>812</v>
      </c>
      <c r="B394" s="280" t="s">
        <v>813</v>
      </c>
      <c r="C394" s="281">
        <v>0</v>
      </c>
      <c r="D394" s="281">
        <v>0</v>
      </c>
      <c r="E394" s="136">
        <f>SUMIFS([2]Sheet1!$D:$D,[2]Sheet1!$A:$A,A394)</f>
        <v>0</v>
      </c>
      <c r="F394" s="147" t="str">
        <f t="shared" si="25"/>
        <v/>
      </c>
      <c r="G394" s="147" t="str">
        <f t="shared" si="26"/>
        <v/>
      </c>
      <c r="H394" s="286" t="str">
        <f t="shared" si="27"/>
        <v>否</v>
      </c>
      <c r="I394" s="271" t="str">
        <f t="shared" si="28"/>
        <v>项</v>
      </c>
    </row>
    <row r="395" s="268" customFormat="true" ht="18.75" hidden="true" spans="1:9">
      <c r="A395" s="279" t="s">
        <v>814</v>
      </c>
      <c r="B395" s="280" t="s">
        <v>815</v>
      </c>
      <c r="C395" s="281">
        <v>0</v>
      </c>
      <c r="D395" s="281">
        <v>0</v>
      </c>
      <c r="E395" s="136">
        <f>SUMIFS([2]Sheet1!$D:$D,[2]Sheet1!$A:$A,A395)</f>
        <v>0</v>
      </c>
      <c r="F395" s="147" t="str">
        <f t="shared" si="25"/>
        <v/>
      </c>
      <c r="G395" s="147" t="str">
        <f t="shared" si="26"/>
        <v/>
      </c>
      <c r="H395" s="286" t="str">
        <f t="shared" si="27"/>
        <v>否</v>
      </c>
      <c r="I395" s="271" t="str">
        <f t="shared" si="28"/>
        <v>项</v>
      </c>
    </row>
    <row r="396" s="268" customFormat="true" ht="18.75" spans="1:9">
      <c r="A396" s="177" t="s">
        <v>816</v>
      </c>
      <c r="B396" s="180" t="s">
        <v>817</v>
      </c>
      <c r="C396" s="278">
        <f>SUM(C397:C399)</f>
        <v>106</v>
      </c>
      <c r="D396" s="278">
        <f>SUM(D397:D399)</f>
        <v>174</v>
      </c>
      <c r="E396" s="278">
        <f>SUM(E397:E399)</f>
        <v>142</v>
      </c>
      <c r="F396" s="147">
        <f t="shared" si="25"/>
        <v>0.34</v>
      </c>
      <c r="G396" s="147">
        <f t="shared" si="26"/>
        <v>-0.184</v>
      </c>
      <c r="H396" s="286" t="str">
        <f t="shared" si="27"/>
        <v>是</v>
      </c>
      <c r="I396" s="271" t="str">
        <f t="shared" si="28"/>
        <v>款</v>
      </c>
    </row>
    <row r="397" s="268" customFormat="true" ht="18.75" spans="1:9">
      <c r="A397" s="177" t="s">
        <v>818</v>
      </c>
      <c r="B397" s="180" t="s">
        <v>819</v>
      </c>
      <c r="C397" s="278">
        <v>105</v>
      </c>
      <c r="D397" s="278">
        <v>173</v>
      </c>
      <c r="E397" s="136">
        <f>SUMIFS([2]Sheet1!$D:$D,[2]Sheet1!$A:$A,A397)</f>
        <v>142</v>
      </c>
      <c r="F397" s="147">
        <f t="shared" si="25"/>
        <v>0.352</v>
      </c>
      <c r="G397" s="147">
        <f t="shared" si="26"/>
        <v>-0.179</v>
      </c>
      <c r="H397" s="286" t="str">
        <f t="shared" si="27"/>
        <v>是</v>
      </c>
      <c r="I397" s="271" t="str">
        <f t="shared" si="28"/>
        <v>项</v>
      </c>
    </row>
    <row r="398" s="268" customFormat="true" ht="18.75" hidden="true" spans="1:9">
      <c r="A398" s="279" t="s">
        <v>820</v>
      </c>
      <c r="B398" s="280" t="s">
        <v>821</v>
      </c>
      <c r="C398" s="281">
        <v>0</v>
      </c>
      <c r="D398" s="281">
        <v>0</v>
      </c>
      <c r="E398" s="136">
        <f>SUMIFS([2]Sheet1!$D:$D,[2]Sheet1!$A:$A,A398)</f>
        <v>0</v>
      </c>
      <c r="F398" s="147" t="str">
        <f t="shared" si="25"/>
        <v/>
      </c>
      <c r="G398" s="147" t="str">
        <f t="shared" si="26"/>
        <v/>
      </c>
      <c r="H398" s="286" t="str">
        <f t="shared" si="27"/>
        <v>否</v>
      </c>
      <c r="I398" s="271" t="str">
        <f t="shared" si="28"/>
        <v>项</v>
      </c>
    </row>
    <row r="399" s="269" customFormat="true" ht="18.75" spans="1:9">
      <c r="A399" s="177" t="s">
        <v>822</v>
      </c>
      <c r="B399" s="180" t="s">
        <v>823</v>
      </c>
      <c r="C399" s="278">
        <v>1</v>
      </c>
      <c r="D399" s="278">
        <v>1</v>
      </c>
      <c r="E399" s="136">
        <f>SUMIFS([2]Sheet1!$D:$D,[2]Sheet1!$A:$A,A399)</f>
        <v>0</v>
      </c>
      <c r="F399" s="147">
        <f t="shared" si="25"/>
        <v>-1</v>
      </c>
      <c r="G399" s="147">
        <f t="shared" si="26"/>
        <v>-1</v>
      </c>
      <c r="H399" s="286" t="str">
        <f t="shared" si="27"/>
        <v>是</v>
      </c>
      <c r="I399" s="271" t="str">
        <f t="shared" si="28"/>
        <v>项</v>
      </c>
    </row>
    <row r="400" s="268" customFormat="true" ht="18.75" spans="1:9">
      <c r="A400" s="177" t="s">
        <v>824</v>
      </c>
      <c r="B400" s="180" t="s">
        <v>825</v>
      </c>
      <c r="C400" s="278">
        <f>SUM(C401:C405)</f>
        <v>279</v>
      </c>
      <c r="D400" s="278">
        <f>SUM(D401:D405)</f>
        <v>336</v>
      </c>
      <c r="E400" s="278">
        <f>SUM(E401:E405)</f>
        <v>306</v>
      </c>
      <c r="F400" s="147">
        <f t="shared" si="25"/>
        <v>0.097</v>
      </c>
      <c r="G400" s="147">
        <f t="shared" si="26"/>
        <v>-0.089</v>
      </c>
      <c r="H400" s="286" t="str">
        <f t="shared" si="27"/>
        <v>是</v>
      </c>
      <c r="I400" s="271" t="str">
        <f t="shared" si="28"/>
        <v>款</v>
      </c>
    </row>
    <row r="401" s="268" customFormat="true" ht="18.75" spans="1:9">
      <c r="A401" s="177" t="s">
        <v>826</v>
      </c>
      <c r="B401" s="180" t="s">
        <v>827</v>
      </c>
      <c r="C401" s="278">
        <v>108</v>
      </c>
      <c r="D401" s="278">
        <v>118</v>
      </c>
      <c r="E401" s="136">
        <f>SUMIFS([2]Sheet1!$D:$D,[2]Sheet1!$A:$A,A401)</f>
        <v>110</v>
      </c>
      <c r="F401" s="147">
        <f t="shared" si="25"/>
        <v>0.019</v>
      </c>
      <c r="G401" s="147">
        <f t="shared" si="26"/>
        <v>-0.068</v>
      </c>
      <c r="H401" s="286" t="str">
        <f t="shared" si="27"/>
        <v>是</v>
      </c>
      <c r="I401" s="271" t="str">
        <f t="shared" si="28"/>
        <v>项</v>
      </c>
    </row>
    <row r="402" s="268" customFormat="true" ht="18.75" spans="1:9">
      <c r="A402" s="177" t="s">
        <v>828</v>
      </c>
      <c r="B402" s="180" t="s">
        <v>829</v>
      </c>
      <c r="C402" s="278">
        <v>171</v>
      </c>
      <c r="D402" s="278">
        <v>218</v>
      </c>
      <c r="E402" s="136">
        <f>SUMIFS([2]Sheet1!$D:$D,[2]Sheet1!$A:$A,A402)</f>
        <v>196</v>
      </c>
      <c r="F402" s="147">
        <f t="shared" si="25"/>
        <v>0.146</v>
      </c>
      <c r="G402" s="147">
        <f t="shared" si="26"/>
        <v>-0.101</v>
      </c>
      <c r="H402" s="286" t="str">
        <f t="shared" si="27"/>
        <v>是</v>
      </c>
      <c r="I402" s="271" t="str">
        <f t="shared" si="28"/>
        <v>项</v>
      </c>
    </row>
    <row r="403" s="269" customFormat="true" ht="18.75" hidden="true" spans="1:9">
      <c r="A403" s="279" t="s">
        <v>830</v>
      </c>
      <c r="B403" s="280" t="s">
        <v>831</v>
      </c>
      <c r="C403" s="281">
        <v>0</v>
      </c>
      <c r="D403" s="281">
        <v>0</v>
      </c>
      <c r="E403" s="136">
        <f>SUMIFS([2]Sheet1!$D:$D,[2]Sheet1!$A:$A,A403)</f>
        <v>0</v>
      </c>
      <c r="F403" s="147" t="str">
        <f t="shared" si="25"/>
        <v/>
      </c>
      <c r="G403" s="147" t="str">
        <f t="shared" si="26"/>
        <v/>
      </c>
      <c r="H403" s="286" t="str">
        <f t="shared" si="27"/>
        <v>否</v>
      </c>
      <c r="I403" s="271" t="str">
        <f t="shared" si="28"/>
        <v>项</v>
      </c>
    </row>
    <row r="404" s="268" customFormat="true" ht="18.75" hidden="true" spans="1:9">
      <c r="A404" s="279" t="s">
        <v>832</v>
      </c>
      <c r="B404" s="280" t="s">
        <v>833</v>
      </c>
      <c r="C404" s="281">
        <v>0</v>
      </c>
      <c r="D404" s="281">
        <v>0</v>
      </c>
      <c r="E404" s="136">
        <f>SUMIFS([2]Sheet1!$D:$D,[2]Sheet1!$A:$A,A404)</f>
        <v>0</v>
      </c>
      <c r="F404" s="147" t="str">
        <f t="shared" si="25"/>
        <v/>
      </c>
      <c r="G404" s="147" t="str">
        <f t="shared" si="26"/>
        <v/>
      </c>
      <c r="H404" s="286" t="str">
        <f t="shared" si="27"/>
        <v>否</v>
      </c>
      <c r="I404" s="271" t="str">
        <f t="shared" si="28"/>
        <v>项</v>
      </c>
    </row>
    <row r="405" s="268" customFormat="true" ht="18.75" hidden="true" spans="1:9">
      <c r="A405" s="279" t="s">
        <v>834</v>
      </c>
      <c r="B405" s="280" t="s">
        <v>835</v>
      </c>
      <c r="C405" s="281">
        <v>0</v>
      </c>
      <c r="D405" s="281">
        <v>0</v>
      </c>
      <c r="E405" s="136">
        <f>SUMIFS([2]Sheet1!$D:$D,[2]Sheet1!$A:$A,A405)</f>
        <v>0</v>
      </c>
      <c r="F405" s="147" t="str">
        <f t="shared" si="25"/>
        <v/>
      </c>
      <c r="G405" s="147" t="str">
        <f t="shared" si="26"/>
        <v/>
      </c>
      <c r="H405" s="286" t="str">
        <f t="shared" si="27"/>
        <v>否</v>
      </c>
      <c r="I405" s="271" t="str">
        <f t="shared" si="28"/>
        <v>项</v>
      </c>
    </row>
    <row r="406" s="268" customFormat="true" ht="18.75" spans="1:9">
      <c r="A406" s="177" t="s">
        <v>836</v>
      </c>
      <c r="B406" s="180" t="s">
        <v>837</v>
      </c>
      <c r="C406" s="278">
        <f>SUM(C407:C412)</f>
        <v>1101</v>
      </c>
      <c r="D406" s="278">
        <f>SUM(D407:D412)</f>
        <v>820</v>
      </c>
      <c r="E406" s="278">
        <f>SUM(E407:E412)</f>
        <v>63</v>
      </c>
      <c r="F406" s="147">
        <f t="shared" si="25"/>
        <v>-0.943</v>
      </c>
      <c r="G406" s="147">
        <f t="shared" si="26"/>
        <v>-0.923</v>
      </c>
      <c r="H406" s="286" t="str">
        <f t="shared" si="27"/>
        <v>是</v>
      </c>
      <c r="I406" s="271" t="str">
        <f t="shared" si="28"/>
        <v>款</v>
      </c>
    </row>
    <row r="407" s="268" customFormat="true" ht="18.75" spans="1:9">
      <c r="A407" s="177" t="s">
        <v>838</v>
      </c>
      <c r="B407" s="180" t="s">
        <v>839</v>
      </c>
      <c r="C407" s="278">
        <v>5</v>
      </c>
      <c r="D407" s="278">
        <v>0</v>
      </c>
      <c r="E407" s="136">
        <f>SUMIFS([2]Sheet1!$D:$D,[2]Sheet1!$A:$A,A407)</f>
        <v>0</v>
      </c>
      <c r="F407" s="147">
        <f t="shared" si="25"/>
        <v>-1</v>
      </c>
      <c r="G407" s="147" t="str">
        <f t="shared" si="26"/>
        <v/>
      </c>
      <c r="H407" s="286" t="str">
        <f t="shared" si="27"/>
        <v>是</v>
      </c>
      <c r="I407" s="271" t="str">
        <f t="shared" si="28"/>
        <v>项</v>
      </c>
    </row>
    <row r="408" s="268" customFormat="true" ht="18.75" hidden="true" spans="1:9">
      <c r="A408" s="279" t="s">
        <v>840</v>
      </c>
      <c r="B408" s="280" t="s">
        <v>841</v>
      </c>
      <c r="C408" s="281">
        <v>0</v>
      </c>
      <c r="D408" s="281">
        <v>0</v>
      </c>
      <c r="E408" s="136">
        <f>SUMIFS([2]Sheet1!$D:$D,[2]Sheet1!$A:$A,A408)</f>
        <v>0</v>
      </c>
      <c r="F408" s="147" t="str">
        <f t="shared" si="25"/>
        <v/>
      </c>
      <c r="G408" s="147" t="str">
        <f t="shared" si="26"/>
        <v/>
      </c>
      <c r="H408" s="286" t="str">
        <f t="shared" si="27"/>
        <v>否</v>
      </c>
      <c r="I408" s="271" t="str">
        <f t="shared" si="28"/>
        <v>项</v>
      </c>
    </row>
    <row r="409" s="269" customFormat="true" ht="18.75" hidden="true" spans="1:9">
      <c r="A409" s="279" t="s">
        <v>842</v>
      </c>
      <c r="B409" s="280" t="s">
        <v>843</v>
      </c>
      <c r="C409" s="281">
        <v>0</v>
      </c>
      <c r="D409" s="281">
        <v>0</v>
      </c>
      <c r="E409" s="136">
        <f>SUMIFS([2]Sheet1!$D:$D,[2]Sheet1!$A:$A,A409)</f>
        <v>0</v>
      </c>
      <c r="F409" s="147" t="str">
        <f t="shared" si="25"/>
        <v/>
      </c>
      <c r="G409" s="147" t="str">
        <f t="shared" si="26"/>
        <v/>
      </c>
      <c r="H409" s="286" t="str">
        <f t="shared" si="27"/>
        <v>否</v>
      </c>
      <c r="I409" s="271" t="str">
        <f t="shared" si="28"/>
        <v>项</v>
      </c>
    </row>
    <row r="410" s="268" customFormat="true" ht="18.75" hidden="true" spans="1:9">
      <c r="A410" s="279" t="s">
        <v>844</v>
      </c>
      <c r="B410" s="280" t="s">
        <v>845</v>
      </c>
      <c r="C410" s="281">
        <v>0</v>
      </c>
      <c r="D410" s="281">
        <v>0</v>
      </c>
      <c r="E410" s="136">
        <f>SUMIFS([2]Sheet1!$D:$D,[2]Sheet1!$A:$A,A410)</f>
        <v>0</v>
      </c>
      <c r="F410" s="147" t="str">
        <f t="shared" si="25"/>
        <v/>
      </c>
      <c r="G410" s="147" t="str">
        <f t="shared" si="26"/>
        <v/>
      </c>
      <c r="H410" s="286" t="str">
        <f t="shared" si="27"/>
        <v>否</v>
      </c>
      <c r="I410" s="271" t="str">
        <f t="shared" si="28"/>
        <v>项</v>
      </c>
    </row>
    <row r="411" s="268" customFormat="true" ht="18.75" hidden="true" spans="1:9">
      <c r="A411" s="279" t="s">
        <v>846</v>
      </c>
      <c r="B411" s="280" t="s">
        <v>847</v>
      </c>
      <c r="C411" s="281">
        <v>0</v>
      </c>
      <c r="D411" s="281">
        <v>0</v>
      </c>
      <c r="E411" s="136">
        <f>SUMIFS([2]Sheet1!$D:$D,[2]Sheet1!$A:$A,A411)</f>
        <v>0</v>
      </c>
      <c r="F411" s="147" t="str">
        <f t="shared" si="25"/>
        <v/>
      </c>
      <c r="G411" s="147" t="str">
        <f t="shared" si="26"/>
        <v/>
      </c>
      <c r="H411" s="286" t="str">
        <f t="shared" si="27"/>
        <v>否</v>
      </c>
      <c r="I411" s="271" t="str">
        <f t="shared" si="28"/>
        <v>项</v>
      </c>
    </row>
    <row r="412" s="268" customFormat="true" ht="18.75" spans="1:9">
      <c r="A412" s="177" t="s">
        <v>848</v>
      </c>
      <c r="B412" s="180" t="s">
        <v>849</v>
      </c>
      <c r="C412" s="278">
        <v>1096</v>
      </c>
      <c r="D412" s="278">
        <v>820</v>
      </c>
      <c r="E412" s="136">
        <f>SUMIFS([2]Sheet1!$D:$D,[2]Sheet1!$A:$A,A412)</f>
        <v>63</v>
      </c>
      <c r="F412" s="147">
        <f t="shared" si="25"/>
        <v>-0.943</v>
      </c>
      <c r="G412" s="147">
        <f t="shared" si="26"/>
        <v>-0.923</v>
      </c>
      <c r="H412" s="286" t="str">
        <f t="shared" si="27"/>
        <v>是</v>
      </c>
      <c r="I412" s="271" t="str">
        <f t="shared" si="28"/>
        <v>项</v>
      </c>
    </row>
    <row r="413" s="268" customFormat="true" ht="18.75" spans="1:9">
      <c r="A413" s="177" t="s">
        <v>850</v>
      </c>
      <c r="B413" s="180" t="s">
        <v>851</v>
      </c>
      <c r="C413" s="278">
        <f>C414</f>
        <v>0</v>
      </c>
      <c r="D413" s="278">
        <f>D414</f>
        <v>18</v>
      </c>
      <c r="E413" s="278">
        <f>E414</f>
        <v>0</v>
      </c>
      <c r="F413" s="147" t="str">
        <f t="shared" si="25"/>
        <v/>
      </c>
      <c r="G413" s="147">
        <f t="shared" si="26"/>
        <v>-1</v>
      </c>
      <c r="H413" s="286" t="str">
        <f t="shared" si="27"/>
        <v>是</v>
      </c>
      <c r="I413" s="271" t="str">
        <f t="shared" si="28"/>
        <v>款</v>
      </c>
    </row>
    <row r="414" s="268" customFormat="true" ht="18.75" spans="1:9">
      <c r="A414" s="300">
        <v>2059999</v>
      </c>
      <c r="B414" s="180" t="s">
        <v>852</v>
      </c>
      <c r="C414" s="278">
        <v>0</v>
      </c>
      <c r="D414" s="278">
        <v>18</v>
      </c>
      <c r="E414" s="136">
        <f>SUMIFS([2]Sheet1!$D:$D,[2]Sheet1!$A:$A,A414)</f>
        <v>0</v>
      </c>
      <c r="F414" s="147" t="str">
        <f t="shared" si="25"/>
        <v/>
      </c>
      <c r="G414" s="147">
        <f t="shared" si="26"/>
        <v>-1</v>
      </c>
      <c r="H414" s="286" t="str">
        <f t="shared" si="27"/>
        <v>是</v>
      </c>
      <c r="I414" s="271" t="str">
        <f t="shared" si="28"/>
        <v>项</v>
      </c>
    </row>
    <row r="415" s="268" customFormat="true" ht="18.75" spans="1:9">
      <c r="A415" s="277" t="s">
        <v>141</v>
      </c>
      <c r="B415" s="178" t="s">
        <v>142</v>
      </c>
      <c r="C415" s="278">
        <f>C416+C421+C430+C436+C441+C446+C451+C458+C462+C466</f>
        <v>8532</v>
      </c>
      <c r="D415" s="278">
        <f>D416+D421+D430+D436+D441+D446+D451+D458+D462+D466</f>
        <v>5346</v>
      </c>
      <c r="E415" s="278">
        <f>E416+E421+E430+E436+E441+E446+E451+E458+E462+E466</f>
        <v>538</v>
      </c>
      <c r="F415" s="147">
        <f t="shared" si="25"/>
        <v>-0.937</v>
      </c>
      <c r="G415" s="147">
        <f t="shared" si="26"/>
        <v>-0.899</v>
      </c>
      <c r="H415" s="286" t="str">
        <f t="shared" si="27"/>
        <v>是</v>
      </c>
      <c r="I415" s="271" t="str">
        <f t="shared" si="28"/>
        <v>类</v>
      </c>
    </row>
    <row r="416" s="268" customFormat="true" ht="18.75" hidden="true" spans="1:9">
      <c r="A416" s="279" t="s">
        <v>853</v>
      </c>
      <c r="B416" s="280" t="s">
        <v>854</v>
      </c>
      <c r="C416" s="281">
        <f>SUM(C417:C420)</f>
        <v>0</v>
      </c>
      <c r="D416" s="281">
        <f>SUM(D417:D420)</f>
        <v>0</v>
      </c>
      <c r="E416" s="281">
        <f>SUM(E417:E420)</f>
        <v>0</v>
      </c>
      <c r="F416" s="147" t="str">
        <f t="shared" si="25"/>
        <v/>
      </c>
      <c r="G416" s="147" t="str">
        <f t="shared" si="26"/>
        <v/>
      </c>
      <c r="H416" s="286" t="str">
        <f t="shared" si="27"/>
        <v>否</v>
      </c>
      <c r="I416" s="271" t="str">
        <f t="shared" si="28"/>
        <v>款</v>
      </c>
    </row>
    <row r="417" s="268" customFormat="true" ht="18.75" hidden="true" spans="1:9">
      <c r="A417" s="279" t="s">
        <v>855</v>
      </c>
      <c r="B417" s="280" t="s">
        <v>189</v>
      </c>
      <c r="C417" s="281">
        <v>0</v>
      </c>
      <c r="D417" s="281">
        <v>0</v>
      </c>
      <c r="E417" s="136">
        <f>SUMIFS([2]Sheet1!$D:$D,[2]Sheet1!$A:$A,A417)</f>
        <v>0</v>
      </c>
      <c r="F417" s="147" t="str">
        <f t="shared" si="25"/>
        <v/>
      </c>
      <c r="G417" s="147" t="str">
        <f t="shared" si="26"/>
        <v/>
      </c>
      <c r="H417" s="286" t="str">
        <f t="shared" si="27"/>
        <v>否</v>
      </c>
      <c r="I417" s="271" t="str">
        <f t="shared" si="28"/>
        <v>项</v>
      </c>
    </row>
    <row r="418" s="268" customFormat="true" ht="18.75" hidden="true" spans="1:9">
      <c r="A418" s="279" t="s">
        <v>856</v>
      </c>
      <c r="B418" s="280" t="s">
        <v>191</v>
      </c>
      <c r="C418" s="281">
        <v>0</v>
      </c>
      <c r="D418" s="281">
        <v>0</v>
      </c>
      <c r="E418" s="136">
        <f>SUMIFS([2]Sheet1!$D:$D,[2]Sheet1!$A:$A,A418)</f>
        <v>0</v>
      </c>
      <c r="F418" s="147" t="str">
        <f t="shared" si="25"/>
        <v/>
      </c>
      <c r="G418" s="147" t="str">
        <f t="shared" si="26"/>
        <v/>
      </c>
      <c r="H418" s="286" t="str">
        <f t="shared" si="27"/>
        <v>否</v>
      </c>
      <c r="I418" s="271" t="str">
        <f t="shared" si="28"/>
        <v>项</v>
      </c>
    </row>
    <row r="419" s="268" customFormat="true" ht="18.75" hidden="true" spans="1:9">
      <c r="A419" s="279" t="s">
        <v>857</v>
      </c>
      <c r="B419" s="280" t="s">
        <v>193</v>
      </c>
      <c r="C419" s="281">
        <v>0</v>
      </c>
      <c r="D419" s="281">
        <v>0</v>
      </c>
      <c r="E419" s="136">
        <f>SUMIFS([2]Sheet1!$D:$D,[2]Sheet1!$A:$A,A419)</f>
        <v>0</v>
      </c>
      <c r="F419" s="147" t="str">
        <f t="shared" si="25"/>
        <v/>
      </c>
      <c r="G419" s="147" t="str">
        <f t="shared" si="26"/>
        <v/>
      </c>
      <c r="H419" s="286" t="str">
        <f t="shared" si="27"/>
        <v>否</v>
      </c>
      <c r="I419" s="271" t="str">
        <f t="shared" si="28"/>
        <v>项</v>
      </c>
    </row>
    <row r="420" s="268" customFormat="true" ht="18.75" hidden="true" spans="1:9">
      <c r="A420" s="279" t="s">
        <v>858</v>
      </c>
      <c r="B420" s="280" t="s">
        <v>859</v>
      </c>
      <c r="C420" s="281">
        <v>0</v>
      </c>
      <c r="D420" s="281">
        <v>0</v>
      </c>
      <c r="E420" s="136">
        <f>SUMIFS([2]Sheet1!$D:$D,[2]Sheet1!$A:$A,A420)</f>
        <v>0</v>
      </c>
      <c r="F420" s="147" t="str">
        <f t="shared" si="25"/>
        <v/>
      </c>
      <c r="G420" s="147" t="str">
        <f t="shared" si="26"/>
        <v/>
      </c>
      <c r="H420" s="286" t="str">
        <f t="shared" si="27"/>
        <v>否</v>
      </c>
      <c r="I420" s="271" t="str">
        <f t="shared" si="28"/>
        <v>项</v>
      </c>
    </row>
    <row r="421" s="268" customFormat="true" ht="18.75" hidden="true" spans="1:9">
      <c r="A421" s="279" t="s">
        <v>860</v>
      </c>
      <c r="B421" s="280" t="s">
        <v>861</v>
      </c>
      <c r="C421" s="281">
        <f>SUM(C422:C429)</f>
        <v>0</v>
      </c>
      <c r="D421" s="281">
        <f>SUM(D422:D429)</f>
        <v>0</v>
      </c>
      <c r="E421" s="281">
        <f>SUM(E422:E429)</f>
        <v>0</v>
      </c>
      <c r="F421" s="147" t="str">
        <f t="shared" si="25"/>
        <v/>
      </c>
      <c r="G421" s="147" t="str">
        <f t="shared" si="26"/>
        <v/>
      </c>
      <c r="H421" s="286" t="str">
        <f t="shared" si="27"/>
        <v>否</v>
      </c>
      <c r="I421" s="271" t="str">
        <f t="shared" si="28"/>
        <v>款</v>
      </c>
    </row>
    <row r="422" s="268" customFormat="true" ht="18.75" hidden="true" spans="1:9">
      <c r="A422" s="279" t="s">
        <v>862</v>
      </c>
      <c r="B422" s="280" t="s">
        <v>863</v>
      </c>
      <c r="C422" s="281">
        <v>0</v>
      </c>
      <c r="D422" s="281">
        <v>0</v>
      </c>
      <c r="E422" s="136">
        <f>SUMIFS([2]Sheet1!$D:$D,[2]Sheet1!$A:$A,A422)</f>
        <v>0</v>
      </c>
      <c r="F422" s="147" t="str">
        <f t="shared" si="25"/>
        <v/>
      </c>
      <c r="G422" s="147" t="str">
        <f t="shared" si="26"/>
        <v/>
      </c>
      <c r="H422" s="286" t="str">
        <f t="shared" si="27"/>
        <v>否</v>
      </c>
      <c r="I422" s="271" t="str">
        <f t="shared" si="28"/>
        <v>项</v>
      </c>
    </row>
    <row r="423" s="268" customFormat="true" ht="18.75" hidden="true" spans="1:9">
      <c r="A423" s="279" t="s">
        <v>864</v>
      </c>
      <c r="B423" s="280" t="s">
        <v>865</v>
      </c>
      <c r="C423" s="281">
        <v>0</v>
      </c>
      <c r="D423" s="281">
        <v>0</v>
      </c>
      <c r="E423" s="136">
        <f>SUMIFS([2]Sheet1!$D:$D,[2]Sheet1!$A:$A,A423)</f>
        <v>0</v>
      </c>
      <c r="F423" s="147" t="str">
        <f t="shared" si="25"/>
        <v/>
      </c>
      <c r="G423" s="147" t="str">
        <f t="shared" si="26"/>
        <v/>
      </c>
      <c r="H423" s="286" t="str">
        <f t="shared" si="27"/>
        <v>否</v>
      </c>
      <c r="I423" s="271" t="str">
        <f t="shared" si="28"/>
        <v>项</v>
      </c>
    </row>
    <row r="424" s="268" customFormat="true" ht="18.75" hidden="true" spans="1:9">
      <c r="A424" s="279" t="s">
        <v>866</v>
      </c>
      <c r="B424" s="280" t="s">
        <v>867</v>
      </c>
      <c r="C424" s="281">
        <v>0</v>
      </c>
      <c r="D424" s="281">
        <v>0</v>
      </c>
      <c r="E424" s="136">
        <f>SUMIFS([2]Sheet1!$D:$D,[2]Sheet1!$A:$A,A424)</f>
        <v>0</v>
      </c>
      <c r="F424" s="147" t="str">
        <f t="shared" si="25"/>
        <v/>
      </c>
      <c r="G424" s="147" t="str">
        <f t="shared" si="26"/>
        <v/>
      </c>
      <c r="H424" s="286" t="str">
        <f t="shared" si="27"/>
        <v>否</v>
      </c>
      <c r="I424" s="271" t="str">
        <f t="shared" si="28"/>
        <v>项</v>
      </c>
    </row>
    <row r="425" s="268" customFormat="true" ht="18.75" hidden="true" spans="1:9">
      <c r="A425" s="279" t="s">
        <v>868</v>
      </c>
      <c r="B425" s="280" t="s">
        <v>869</v>
      </c>
      <c r="C425" s="281">
        <v>0</v>
      </c>
      <c r="D425" s="281">
        <v>0</v>
      </c>
      <c r="E425" s="136">
        <f>SUMIFS([2]Sheet1!$D:$D,[2]Sheet1!$A:$A,A425)</f>
        <v>0</v>
      </c>
      <c r="F425" s="147" t="str">
        <f t="shared" si="25"/>
        <v/>
      </c>
      <c r="G425" s="147" t="str">
        <f t="shared" si="26"/>
        <v/>
      </c>
      <c r="H425" s="286" t="str">
        <f t="shared" si="27"/>
        <v>否</v>
      </c>
      <c r="I425" s="271" t="str">
        <f t="shared" si="28"/>
        <v>项</v>
      </c>
    </row>
    <row r="426" s="268" customFormat="true" ht="18.75" hidden="true" spans="1:9">
      <c r="A426" s="279" t="s">
        <v>870</v>
      </c>
      <c r="B426" s="280" t="s">
        <v>871</v>
      </c>
      <c r="C426" s="281">
        <v>0</v>
      </c>
      <c r="D426" s="281">
        <v>0</v>
      </c>
      <c r="E426" s="136">
        <f>SUMIFS([2]Sheet1!$D:$D,[2]Sheet1!$A:$A,A426)</f>
        <v>0</v>
      </c>
      <c r="F426" s="147" t="str">
        <f t="shared" si="25"/>
        <v/>
      </c>
      <c r="G426" s="147" t="str">
        <f t="shared" si="26"/>
        <v/>
      </c>
      <c r="H426" s="286" t="str">
        <f t="shared" si="27"/>
        <v>否</v>
      </c>
      <c r="I426" s="271" t="str">
        <f t="shared" si="28"/>
        <v>项</v>
      </c>
    </row>
    <row r="427" s="268" customFormat="true" ht="18.75" hidden="true" spans="1:9">
      <c r="A427" s="279" t="s">
        <v>872</v>
      </c>
      <c r="B427" s="280" t="s">
        <v>873</v>
      </c>
      <c r="C427" s="281">
        <v>0</v>
      </c>
      <c r="D427" s="281">
        <v>0</v>
      </c>
      <c r="E427" s="136">
        <f>SUMIFS([2]Sheet1!$D:$D,[2]Sheet1!$A:$A,A427)</f>
        <v>0</v>
      </c>
      <c r="F427" s="147" t="str">
        <f t="shared" si="25"/>
        <v/>
      </c>
      <c r="G427" s="147" t="str">
        <f t="shared" si="26"/>
        <v/>
      </c>
      <c r="H427" s="286" t="str">
        <f t="shared" si="27"/>
        <v>否</v>
      </c>
      <c r="I427" s="271" t="str">
        <f t="shared" si="28"/>
        <v>项</v>
      </c>
    </row>
    <row r="428" s="268" customFormat="true" ht="18.75" hidden="true" spans="1:9">
      <c r="A428" s="289">
        <v>2060208</v>
      </c>
      <c r="B428" s="301" t="s">
        <v>874</v>
      </c>
      <c r="C428" s="281">
        <v>0</v>
      </c>
      <c r="D428" s="281">
        <v>0</v>
      </c>
      <c r="E428" s="136">
        <f>SUMIFS([2]Sheet1!$D:$D,[2]Sheet1!$A:$A,A428)</f>
        <v>0</v>
      </c>
      <c r="F428" s="147" t="str">
        <f t="shared" si="25"/>
        <v/>
      </c>
      <c r="G428" s="147" t="str">
        <f t="shared" si="26"/>
        <v/>
      </c>
      <c r="H428" s="286" t="str">
        <f t="shared" si="27"/>
        <v>否</v>
      </c>
      <c r="I428" s="271" t="str">
        <f t="shared" si="28"/>
        <v>项</v>
      </c>
    </row>
    <row r="429" s="268" customFormat="true" ht="18.75" hidden="true" spans="1:9">
      <c r="A429" s="279" t="s">
        <v>875</v>
      </c>
      <c r="B429" s="280" t="s">
        <v>876</v>
      </c>
      <c r="C429" s="281">
        <v>0</v>
      </c>
      <c r="D429" s="281">
        <v>0</v>
      </c>
      <c r="E429" s="136">
        <f>SUMIFS([2]Sheet1!$D:$D,[2]Sheet1!$A:$A,A429)</f>
        <v>0</v>
      </c>
      <c r="F429" s="147" t="str">
        <f t="shared" si="25"/>
        <v/>
      </c>
      <c r="G429" s="147" t="str">
        <f t="shared" si="26"/>
        <v/>
      </c>
      <c r="H429" s="286" t="str">
        <f t="shared" si="27"/>
        <v>否</v>
      </c>
      <c r="I429" s="271" t="str">
        <f t="shared" si="28"/>
        <v>项</v>
      </c>
    </row>
    <row r="430" s="268" customFormat="true" ht="18.75" hidden="true" spans="1:9">
      <c r="A430" s="279" t="s">
        <v>877</v>
      </c>
      <c r="B430" s="280" t="s">
        <v>878</v>
      </c>
      <c r="C430" s="281">
        <f>SUM(C431:C435)</f>
        <v>0</v>
      </c>
      <c r="D430" s="281">
        <f>SUM(D431:D435)</f>
        <v>0</v>
      </c>
      <c r="E430" s="281">
        <f>SUM(E431:E435)</f>
        <v>0</v>
      </c>
      <c r="F430" s="147" t="str">
        <f t="shared" si="25"/>
        <v/>
      </c>
      <c r="G430" s="147" t="str">
        <f t="shared" si="26"/>
        <v/>
      </c>
      <c r="H430" s="286" t="str">
        <f t="shared" si="27"/>
        <v>否</v>
      </c>
      <c r="I430" s="271" t="str">
        <f t="shared" si="28"/>
        <v>款</v>
      </c>
    </row>
    <row r="431" s="268" customFormat="true" ht="18.75" hidden="true" spans="1:9">
      <c r="A431" s="279" t="s">
        <v>879</v>
      </c>
      <c r="B431" s="280" t="s">
        <v>863</v>
      </c>
      <c r="C431" s="281">
        <v>0</v>
      </c>
      <c r="D431" s="281">
        <v>0</v>
      </c>
      <c r="E431" s="136">
        <f>SUMIFS([2]Sheet1!$D:$D,[2]Sheet1!$A:$A,A431)</f>
        <v>0</v>
      </c>
      <c r="F431" s="147" t="str">
        <f t="shared" si="25"/>
        <v/>
      </c>
      <c r="G431" s="147" t="str">
        <f t="shared" si="26"/>
        <v/>
      </c>
      <c r="H431" s="286" t="str">
        <f t="shared" si="27"/>
        <v>否</v>
      </c>
      <c r="I431" s="271" t="str">
        <f t="shared" si="28"/>
        <v>项</v>
      </c>
    </row>
    <row r="432" s="268" customFormat="true" ht="18.75" hidden="true" spans="1:9">
      <c r="A432" s="279" t="s">
        <v>880</v>
      </c>
      <c r="B432" s="280" t="s">
        <v>881</v>
      </c>
      <c r="C432" s="281">
        <v>0</v>
      </c>
      <c r="D432" s="281">
        <v>0</v>
      </c>
      <c r="E432" s="136">
        <f>SUMIFS([2]Sheet1!$D:$D,[2]Sheet1!$A:$A,A432)</f>
        <v>0</v>
      </c>
      <c r="F432" s="147" t="str">
        <f t="shared" si="25"/>
        <v/>
      </c>
      <c r="G432" s="147" t="str">
        <f t="shared" si="26"/>
        <v/>
      </c>
      <c r="H432" s="286" t="str">
        <f t="shared" si="27"/>
        <v>否</v>
      </c>
      <c r="I432" s="271" t="str">
        <f t="shared" si="28"/>
        <v>项</v>
      </c>
    </row>
    <row r="433" s="268" customFormat="true" ht="18.75" hidden="true" spans="1:9">
      <c r="A433" s="279" t="s">
        <v>882</v>
      </c>
      <c r="B433" s="280" t="s">
        <v>883</v>
      </c>
      <c r="C433" s="281">
        <v>0</v>
      </c>
      <c r="D433" s="281">
        <v>0</v>
      </c>
      <c r="E433" s="136">
        <f>SUMIFS([2]Sheet1!$D:$D,[2]Sheet1!$A:$A,A433)</f>
        <v>0</v>
      </c>
      <c r="F433" s="147" t="str">
        <f t="shared" si="25"/>
        <v/>
      </c>
      <c r="G433" s="147" t="str">
        <f t="shared" si="26"/>
        <v/>
      </c>
      <c r="H433" s="286" t="str">
        <f t="shared" si="27"/>
        <v>否</v>
      </c>
      <c r="I433" s="271" t="str">
        <f t="shared" si="28"/>
        <v>项</v>
      </c>
    </row>
    <row r="434" s="268" customFormat="true" ht="18.75" hidden="true" spans="1:9">
      <c r="A434" s="279" t="s">
        <v>884</v>
      </c>
      <c r="B434" s="280" t="s">
        <v>885</v>
      </c>
      <c r="C434" s="281">
        <v>0</v>
      </c>
      <c r="D434" s="281">
        <v>0</v>
      </c>
      <c r="E434" s="136">
        <f>SUMIFS([2]Sheet1!$D:$D,[2]Sheet1!$A:$A,A434)</f>
        <v>0</v>
      </c>
      <c r="F434" s="147" t="str">
        <f t="shared" si="25"/>
        <v/>
      </c>
      <c r="G434" s="147" t="str">
        <f t="shared" si="26"/>
        <v/>
      </c>
      <c r="H434" s="286" t="str">
        <f t="shared" si="27"/>
        <v>否</v>
      </c>
      <c r="I434" s="271" t="str">
        <f t="shared" si="28"/>
        <v>项</v>
      </c>
    </row>
    <row r="435" s="268" customFormat="true" ht="18.75" hidden="true" spans="1:9">
      <c r="A435" s="279" t="s">
        <v>886</v>
      </c>
      <c r="B435" s="280" t="s">
        <v>887</v>
      </c>
      <c r="C435" s="281">
        <v>0</v>
      </c>
      <c r="D435" s="281">
        <v>0</v>
      </c>
      <c r="E435" s="136">
        <f>SUMIFS([2]Sheet1!$D:$D,[2]Sheet1!$A:$A,A435)</f>
        <v>0</v>
      </c>
      <c r="F435" s="147" t="str">
        <f t="shared" si="25"/>
        <v/>
      </c>
      <c r="G435" s="147" t="str">
        <f t="shared" si="26"/>
        <v/>
      </c>
      <c r="H435" s="286" t="str">
        <f t="shared" si="27"/>
        <v>否</v>
      </c>
      <c r="I435" s="271" t="str">
        <f t="shared" si="28"/>
        <v>项</v>
      </c>
    </row>
    <row r="436" s="268" customFormat="true" ht="18.75" spans="1:9">
      <c r="A436" s="177" t="s">
        <v>888</v>
      </c>
      <c r="B436" s="180" t="s">
        <v>889</v>
      </c>
      <c r="C436" s="278">
        <f>SUM(C437:C440)</f>
        <v>7827</v>
      </c>
      <c r="D436" s="278">
        <f>SUM(D437:D440)</f>
        <v>0</v>
      </c>
      <c r="E436" s="278">
        <f>SUM(E437:E440)</f>
        <v>322</v>
      </c>
      <c r="F436" s="147">
        <f t="shared" si="25"/>
        <v>-0.959</v>
      </c>
      <c r="G436" s="147" t="str">
        <f t="shared" si="26"/>
        <v/>
      </c>
      <c r="H436" s="286" t="str">
        <f t="shared" si="27"/>
        <v>是</v>
      </c>
      <c r="I436" s="271" t="str">
        <f t="shared" si="28"/>
        <v>款</v>
      </c>
    </row>
    <row r="437" s="268" customFormat="true" ht="18.75" hidden="true" spans="1:9">
      <c r="A437" s="279" t="s">
        <v>890</v>
      </c>
      <c r="B437" s="280" t="s">
        <v>863</v>
      </c>
      <c r="C437" s="281">
        <v>0</v>
      </c>
      <c r="D437" s="281">
        <v>0</v>
      </c>
      <c r="E437" s="136">
        <f>SUMIFS([2]Sheet1!$D:$D,[2]Sheet1!$A:$A,A437)</f>
        <v>0</v>
      </c>
      <c r="F437" s="147" t="str">
        <f t="shared" si="25"/>
        <v/>
      </c>
      <c r="G437" s="147" t="str">
        <f t="shared" si="26"/>
        <v/>
      </c>
      <c r="H437" s="286" t="str">
        <f t="shared" si="27"/>
        <v>否</v>
      </c>
      <c r="I437" s="271" t="str">
        <f t="shared" si="28"/>
        <v>项</v>
      </c>
    </row>
    <row r="438" s="268" customFormat="true" ht="18.75" spans="1:9">
      <c r="A438" s="177" t="s">
        <v>891</v>
      </c>
      <c r="B438" s="180" t="s">
        <v>892</v>
      </c>
      <c r="C438" s="278">
        <v>7555</v>
      </c>
      <c r="D438" s="278">
        <v>0</v>
      </c>
      <c r="E438" s="136">
        <f>SUMIFS([2]Sheet1!$D:$D,[2]Sheet1!$A:$A,A438)</f>
        <v>0</v>
      </c>
      <c r="F438" s="147">
        <f t="shared" si="25"/>
        <v>-1</v>
      </c>
      <c r="G438" s="147" t="str">
        <f t="shared" si="26"/>
        <v/>
      </c>
      <c r="H438" s="286" t="str">
        <f t="shared" si="27"/>
        <v>是</v>
      </c>
      <c r="I438" s="271" t="str">
        <f t="shared" si="28"/>
        <v>项</v>
      </c>
    </row>
    <row r="439" s="268" customFormat="true" ht="18.75" hidden="true" spans="1:9">
      <c r="A439" s="302">
        <v>2060405</v>
      </c>
      <c r="B439" s="280" t="s">
        <v>893</v>
      </c>
      <c r="C439" s="281">
        <v>0</v>
      </c>
      <c r="D439" s="281">
        <v>0</v>
      </c>
      <c r="E439" s="136">
        <f>SUMIFS([2]Sheet1!$D:$D,[2]Sheet1!$A:$A,A439)</f>
        <v>0</v>
      </c>
      <c r="F439" s="147" t="str">
        <f t="shared" si="25"/>
        <v/>
      </c>
      <c r="G439" s="147" t="str">
        <f t="shared" si="26"/>
        <v/>
      </c>
      <c r="H439" s="286" t="str">
        <f t="shared" si="27"/>
        <v>否</v>
      </c>
      <c r="I439" s="271" t="str">
        <f t="shared" si="28"/>
        <v>项</v>
      </c>
    </row>
    <row r="440" s="269" customFormat="true" ht="18.75" spans="1:9">
      <c r="A440" s="177" t="s">
        <v>894</v>
      </c>
      <c r="B440" s="180" t="s">
        <v>895</v>
      </c>
      <c r="C440" s="278">
        <v>272</v>
      </c>
      <c r="D440" s="278">
        <v>0</v>
      </c>
      <c r="E440" s="136">
        <f>SUMIFS([2]Sheet1!$D:$D,[2]Sheet1!$A:$A,A440)</f>
        <v>322</v>
      </c>
      <c r="F440" s="147">
        <f t="shared" si="25"/>
        <v>0.184</v>
      </c>
      <c r="G440" s="147" t="str">
        <f t="shared" si="26"/>
        <v/>
      </c>
      <c r="H440" s="286" t="str">
        <f t="shared" si="27"/>
        <v>是</v>
      </c>
      <c r="I440" s="271" t="str">
        <f t="shared" si="28"/>
        <v>项</v>
      </c>
    </row>
    <row r="441" s="268" customFormat="true" ht="18.75" hidden="true" spans="1:9">
      <c r="A441" s="279" t="s">
        <v>896</v>
      </c>
      <c r="B441" s="280" t="s">
        <v>897</v>
      </c>
      <c r="C441" s="281">
        <f>SUM(C442:C445)</f>
        <v>0</v>
      </c>
      <c r="D441" s="281">
        <f>SUM(D442:D445)</f>
        <v>0</v>
      </c>
      <c r="E441" s="281">
        <f>SUM(E442:E445)</f>
        <v>0</v>
      </c>
      <c r="F441" s="147" t="str">
        <f t="shared" si="25"/>
        <v/>
      </c>
      <c r="G441" s="147" t="str">
        <f t="shared" si="26"/>
        <v/>
      </c>
      <c r="H441" s="286" t="str">
        <f t="shared" si="27"/>
        <v>否</v>
      </c>
      <c r="I441" s="271" t="str">
        <f t="shared" si="28"/>
        <v>款</v>
      </c>
    </row>
    <row r="442" s="268" customFormat="true" ht="18.75" hidden="true" spans="1:9">
      <c r="A442" s="279" t="s">
        <v>898</v>
      </c>
      <c r="B442" s="280" t="s">
        <v>863</v>
      </c>
      <c r="C442" s="281">
        <v>0</v>
      </c>
      <c r="D442" s="281">
        <v>0</v>
      </c>
      <c r="E442" s="136">
        <f>SUMIFS([2]Sheet1!$D:$D,[2]Sheet1!$A:$A,A442)</f>
        <v>0</v>
      </c>
      <c r="F442" s="147" t="str">
        <f t="shared" si="25"/>
        <v/>
      </c>
      <c r="G442" s="147" t="str">
        <f t="shared" si="26"/>
        <v/>
      </c>
      <c r="H442" s="286" t="str">
        <f t="shared" si="27"/>
        <v>否</v>
      </c>
      <c r="I442" s="271" t="str">
        <f t="shared" si="28"/>
        <v>项</v>
      </c>
    </row>
    <row r="443" s="268" customFormat="true" ht="18.75" hidden="true" spans="1:9">
      <c r="A443" s="279" t="s">
        <v>899</v>
      </c>
      <c r="B443" s="280" t="s">
        <v>900</v>
      </c>
      <c r="C443" s="281">
        <v>0</v>
      </c>
      <c r="D443" s="281">
        <v>0</v>
      </c>
      <c r="E443" s="136">
        <f>SUMIFS([2]Sheet1!$D:$D,[2]Sheet1!$A:$A,A443)</f>
        <v>0</v>
      </c>
      <c r="F443" s="147" t="str">
        <f t="shared" si="25"/>
        <v/>
      </c>
      <c r="G443" s="147" t="str">
        <f t="shared" si="26"/>
        <v/>
      </c>
      <c r="H443" s="286" t="str">
        <f t="shared" si="27"/>
        <v>否</v>
      </c>
      <c r="I443" s="271" t="str">
        <f t="shared" si="28"/>
        <v>项</v>
      </c>
    </row>
    <row r="444" s="268" customFormat="true" ht="18.75" hidden="true" spans="1:9">
      <c r="A444" s="279" t="s">
        <v>901</v>
      </c>
      <c r="B444" s="280" t="s">
        <v>902</v>
      </c>
      <c r="C444" s="281">
        <v>0</v>
      </c>
      <c r="D444" s="281">
        <v>0</v>
      </c>
      <c r="E444" s="136">
        <f>SUMIFS([2]Sheet1!$D:$D,[2]Sheet1!$A:$A,A444)</f>
        <v>0</v>
      </c>
      <c r="F444" s="147" t="str">
        <f t="shared" si="25"/>
        <v/>
      </c>
      <c r="G444" s="147" t="str">
        <f t="shared" si="26"/>
        <v/>
      </c>
      <c r="H444" s="286" t="str">
        <f t="shared" si="27"/>
        <v>否</v>
      </c>
      <c r="I444" s="271" t="str">
        <f t="shared" si="28"/>
        <v>项</v>
      </c>
    </row>
    <row r="445" s="269" customFormat="true" ht="18.75" hidden="true" spans="1:9">
      <c r="A445" s="279" t="s">
        <v>903</v>
      </c>
      <c r="B445" s="280" t="s">
        <v>904</v>
      </c>
      <c r="C445" s="281">
        <v>0</v>
      </c>
      <c r="D445" s="281">
        <v>0</v>
      </c>
      <c r="E445" s="136">
        <f>SUMIFS([2]Sheet1!$D:$D,[2]Sheet1!$A:$A,A445)</f>
        <v>0</v>
      </c>
      <c r="F445" s="147" t="str">
        <f t="shared" si="25"/>
        <v/>
      </c>
      <c r="G445" s="147" t="str">
        <f t="shared" si="26"/>
        <v/>
      </c>
      <c r="H445" s="286" t="str">
        <f t="shared" si="27"/>
        <v>否</v>
      </c>
      <c r="I445" s="271" t="str">
        <f t="shared" si="28"/>
        <v>项</v>
      </c>
    </row>
    <row r="446" s="268" customFormat="true" ht="18.75" hidden="true" spans="1:9">
      <c r="A446" s="279" t="s">
        <v>905</v>
      </c>
      <c r="B446" s="280" t="s">
        <v>906</v>
      </c>
      <c r="C446" s="281">
        <f>SUM(C447:C450)</f>
        <v>0</v>
      </c>
      <c r="D446" s="281">
        <f>SUM(D447:D450)</f>
        <v>0</v>
      </c>
      <c r="E446" s="281">
        <f>SUM(E447:E450)</f>
        <v>0</v>
      </c>
      <c r="F446" s="147" t="str">
        <f t="shared" si="25"/>
        <v/>
      </c>
      <c r="G446" s="147" t="str">
        <f t="shared" si="26"/>
        <v/>
      </c>
      <c r="H446" s="286" t="str">
        <f t="shared" si="27"/>
        <v>否</v>
      </c>
      <c r="I446" s="271" t="str">
        <f t="shared" si="28"/>
        <v>款</v>
      </c>
    </row>
    <row r="447" s="268" customFormat="true" ht="18.75" hidden="true" spans="1:9">
      <c r="A447" s="279" t="s">
        <v>907</v>
      </c>
      <c r="B447" s="280" t="s">
        <v>908</v>
      </c>
      <c r="C447" s="281">
        <v>0</v>
      </c>
      <c r="D447" s="281">
        <v>0</v>
      </c>
      <c r="E447" s="136">
        <f>SUMIFS([2]Sheet1!$D:$D,[2]Sheet1!$A:$A,A447)</f>
        <v>0</v>
      </c>
      <c r="F447" s="147" t="str">
        <f t="shared" si="25"/>
        <v/>
      </c>
      <c r="G447" s="147" t="str">
        <f t="shared" si="26"/>
        <v/>
      </c>
      <c r="H447" s="286" t="str">
        <f t="shared" si="27"/>
        <v>否</v>
      </c>
      <c r="I447" s="271" t="str">
        <f t="shared" si="28"/>
        <v>项</v>
      </c>
    </row>
    <row r="448" s="268" customFormat="true" ht="18.75" hidden="true" spans="1:9">
      <c r="A448" s="279" t="s">
        <v>909</v>
      </c>
      <c r="B448" s="280" t="s">
        <v>910</v>
      </c>
      <c r="C448" s="281">
        <v>0</v>
      </c>
      <c r="D448" s="281">
        <v>0</v>
      </c>
      <c r="E448" s="136">
        <f>SUMIFS([2]Sheet1!$D:$D,[2]Sheet1!$A:$A,A448)</f>
        <v>0</v>
      </c>
      <c r="F448" s="147" t="str">
        <f t="shared" si="25"/>
        <v/>
      </c>
      <c r="G448" s="147" t="str">
        <f t="shared" si="26"/>
        <v/>
      </c>
      <c r="H448" s="286" t="str">
        <f t="shared" si="27"/>
        <v>否</v>
      </c>
      <c r="I448" s="271" t="str">
        <f t="shared" si="28"/>
        <v>项</v>
      </c>
    </row>
    <row r="449" s="268" customFormat="true" ht="18.75" hidden="true" spans="1:9">
      <c r="A449" s="279" t="s">
        <v>911</v>
      </c>
      <c r="B449" s="280" t="s">
        <v>912</v>
      </c>
      <c r="C449" s="281">
        <v>0</v>
      </c>
      <c r="D449" s="281">
        <v>0</v>
      </c>
      <c r="E449" s="136">
        <f>SUMIFS([2]Sheet1!$D:$D,[2]Sheet1!$A:$A,A449)</f>
        <v>0</v>
      </c>
      <c r="F449" s="147" t="str">
        <f t="shared" si="25"/>
        <v/>
      </c>
      <c r="G449" s="147" t="str">
        <f t="shared" si="26"/>
        <v/>
      </c>
      <c r="H449" s="286" t="str">
        <f t="shared" si="27"/>
        <v>否</v>
      </c>
      <c r="I449" s="271" t="str">
        <f t="shared" si="28"/>
        <v>项</v>
      </c>
    </row>
    <row r="450" s="269" customFormat="true" ht="18.75" hidden="true" spans="1:9">
      <c r="A450" s="279" t="s">
        <v>913</v>
      </c>
      <c r="B450" s="280" t="s">
        <v>914</v>
      </c>
      <c r="C450" s="281">
        <v>0</v>
      </c>
      <c r="D450" s="281">
        <v>0</v>
      </c>
      <c r="E450" s="136">
        <f>SUMIFS([2]Sheet1!$D:$D,[2]Sheet1!$A:$A,A450)</f>
        <v>0</v>
      </c>
      <c r="F450" s="147" t="str">
        <f t="shared" si="25"/>
        <v/>
      </c>
      <c r="G450" s="147" t="str">
        <f t="shared" si="26"/>
        <v/>
      </c>
      <c r="H450" s="286" t="str">
        <f t="shared" si="27"/>
        <v>否</v>
      </c>
      <c r="I450" s="271" t="str">
        <f t="shared" si="28"/>
        <v>项</v>
      </c>
    </row>
    <row r="451" s="268" customFormat="true" ht="18.75" spans="1:9">
      <c r="A451" s="177" t="s">
        <v>915</v>
      </c>
      <c r="B451" s="180" t="s">
        <v>916</v>
      </c>
      <c r="C451" s="278">
        <f>SUM(C452:C457)</f>
        <v>189</v>
      </c>
      <c r="D451" s="278">
        <f>SUM(D452:D457)</f>
        <v>129</v>
      </c>
      <c r="E451" s="278">
        <f>SUM(E452:E457)</f>
        <v>106</v>
      </c>
      <c r="F451" s="147">
        <f t="shared" si="25"/>
        <v>-0.439</v>
      </c>
      <c r="G451" s="147">
        <f t="shared" si="26"/>
        <v>-0.178</v>
      </c>
      <c r="H451" s="286" t="str">
        <f t="shared" si="27"/>
        <v>是</v>
      </c>
      <c r="I451" s="271" t="str">
        <f t="shared" si="28"/>
        <v>款</v>
      </c>
    </row>
    <row r="452" s="268" customFormat="true" ht="18.75" spans="1:9">
      <c r="A452" s="177" t="s">
        <v>917</v>
      </c>
      <c r="B452" s="180" t="s">
        <v>863</v>
      </c>
      <c r="C452" s="278">
        <v>70</v>
      </c>
      <c r="D452" s="278">
        <v>82</v>
      </c>
      <c r="E452" s="136">
        <f>SUMIFS([2]Sheet1!$D:$D,[2]Sheet1!$A:$A,A452)</f>
        <v>83</v>
      </c>
      <c r="F452" s="147">
        <f t="shared" si="25"/>
        <v>0.186</v>
      </c>
      <c r="G452" s="147">
        <f t="shared" si="26"/>
        <v>0.012</v>
      </c>
      <c r="H452" s="286" t="str">
        <f t="shared" si="27"/>
        <v>是</v>
      </c>
      <c r="I452" s="271" t="str">
        <f t="shared" si="28"/>
        <v>项</v>
      </c>
    </row>
    <row r="453" s="268" customFormat="true" ht="18.75" spans="1:9">
      <c r="A453" s="177" t="s">
        <v>918</v>
      </c>
      <c r="B453" s="180" t="s">
        <v>919</v>
      </c>
      <c r="C453" s="278">
        <v>119</v>
      </c>
      <c r="D453" s="278">
        <v>47</v>
      </c>
      <c r="E453" s="136">
        <f>SUMIFS([2]Sheet1!$D:$D,[2]Sheet1!$A:$A,A453)</f>
        <v>23</v>
      </c>
      <c r="F453" s="147">
        <f t="shared" ref="F453:F516" si="29">IF(C453&gt;0,E453/C453-1,IF(C453&lt;0,-(E453/C453-1),""))</f>
        <v>-0.807</v>
      </c>
      <c r="G453" s="147">
        <f t="shared" ref="G453:G516" si="30">IFERROR(E453/D453-1,"")</f>
        <v>-0.511</v>
      </c>
      <c r="H453" s="286" t="str">
        <f t="shared" ref="H453:H516" si="31">IF(LEN(A453)=3,"是",IF(B453&lt;&gt;"",IF(SUM(C453:E453)&lt;&gt;0,"是","否"),"是"))</f>
        <v>是</v>
      </c>
      <c r="I453" s="271" t="str">
        <f t="shared" ref="I453:I516" si="32">IF(LEN(A453)=3,"类",IF(LEN(A453)=5,"款","项"))</f>
        <v>项</v>
      </c>
    </row>
    <row r="454" s="268" customFormat="true" ht="18.75" hidden="true" spans="1:9">
      <c r="A454" s="279" t="s">
        <v>920</v>
      </c>
      <c r="B454" s="280" t="s">
        <v>921</v>
      </c>
      <c r="C454" s="281">
        <v>0</v>
      </c>
      <c r="D454" s="281">
        <v>0</v>
      </c>
      <c r="E454" s="136">
        <f>SUMIFS([2]Sheet1!$D:$D,[2]Sheet1!$A:$A,A454)</f>
        <v>0</v>
      </c>
      <c r="F454" s="147" t="str">
        <f t="shared" si="29"/>
        <v/>
      </c>
      <c r="G454" s="147" t="str">
        <f t="shared" si="30"/>
        <v/>
      </c>
      <c r="H454" s="286" t="str">
        <f t="shared" si="31"/>
        <v>否</v>
      </c>
      <c r="I454" s="271" t="str">
        <f t="shared" si="32"/>
        <v>项</v>
      </c>
    </row>
    <row r="455" s="269" customFormat="true" ht="18.75" hidden="true" spans="1:9">
      <c r="A455" s="279" t="s">
        <v>922</v>
      </c>
      <c r="B455" s="280" t="s">
        <v>923</v>
      </c>
      <c r="C455" s="281">
        <v>0</v>
      </c>
      <c r="D455" s="281">
        <v>0</v>
      </c>
      <c r="E455" s="136">
        <f>SUMIFS([2]Sheet1!$D:$D,[2]Sheet1!$A:$A,A455)</f>
        <v>0</v>
      </c>
      <c r="F455" s="147" t="str">
        <f t="shared" si="29"/>
        <v/>
      </c>
      <c r="G455" s="147" t="str">
        <f t="shared" si="30"/>
        <v/>
      </c>
      <c r="H455" s="286" t="str">
        <f t="shared" si="31"/>
        <v>否</v>
      </c>
      <c r="I455" s="271" t="str">
        <f t="shared" si="32"/>
        <v>项</v>
      </c>
    </row>
    <row r="456" s="268" customFormat="true" ht="18.75" hidden="true" spans="1:9">
      <c r="A456" s="279" t="s">
        <v>924</v>
      </c>
      <c r="B456" s="280" t="s">
        <v>925</v>
      </c>
      <c r="C456" s="281">
        <v>0</v>
      </c>
      <c r="D456" s="281">
        <v>0</v>
      </c>
      <c r="E456" s="136">
        <f>SUMIFS([2]Sheet1!$D:$D,[2]Sheet1!$A:$A,A456)</f>
        <v>0</v>
      </c>
      <c r="F456" s="147" t="str">
        <f t="shared" si="29"/>
        <v/>
      </c>
      <c r="G456" s="147" t="str">
        <f t="shared" si="30"/>
        <v/>
      </c>
      <c r="H456" s="286" t="str">
        <f t="shared" si="31"/>
        <v>否</v>
      </c>
      <c r="I456" s="271" t="str">
        <f t="shared" si="32"/>
        <v>项</v>
      </c>
    </row>
    <row r="457" s="268" customFormat="true" ht="18.75" hidden="true" spans="1:9">
      <c r="A457" s="279" t="s">
        <v>926</v>
      </c>
      <c r="B457" s="280" t="s">
        <v>927</v>
      </c>
      <c r="C457" s="281">
        <v>0</v>
      </c>
      <c r="D457" s="281">
        <v>0</v>
      </c>
      <c r="E457" s="136">
        <f>SUMIFS([2]Sheet1!$D:$D,[2]Sheet1!$A:$A,A457)</f>
        <v>0</v>
      </c>
      <c r="F457" s="147" t="str">
        <f t="shared" si="29"/>
        <v/>
      </c>
      <c r="G457" s="147" t="str">
        <f t="shared" si="30"/>
        <v/>
      </c>
      <c r="H457" s="286" t="str">
        <f t="shared" si="31"/>
        <v>否</v>
      </c>
      <c r="I457" s="271" t="str">
        <f t="shared" si="32"/>
        <v>项</v>
      </c>
    </row>
    <row r="458" s="268" customFormat="true" ht="18.75" hidden="true" spans="1:9">
      <c r="A458" s="279" t="s">
        <v>928</v>
      </c>
      <c r="B458" s="280" t="s">
        <v>929</v>
      </c>
      <c r="C458" s="281">
        <f>SUM(C459:C461)</f>
        <v>0</v>
      </c>
      <c r="D458" s="281">
        <f>SUM(D459:D461)</f>
        <v>0</v>
      </c>
      <c r="E458" s="281">
        <f>SUM(E459:E461)</f>
        <v>0</v>
      </c>
      <c r="F458" s="147" t="str">
        <f t="shared" si="29"/>
        <v/>
      </c>
      <c r="G458" s="147" t="str">
        <f t="shared" si="30"/>
        <v/>
      </c>
      <c r="H458" s="286" t="str">
        <f t="shared" si="31"/>
        <v>否</v>
      </c>
      <c r="I458" s="271" t="str">
        <f t="shared" si="32"/>
        <v>款</v>
      </c>
    </row>
    <row r="459" s="268" customFormat="true" ht="18.75" hidden="true" spans="1:9">
      <c r="A459" s="279" t="s">
        <v>930</v>
      </c>
      <c r="B459" s="280" t="s">
        <v>931</v>
      </c>
      <c r="C459" s="281">
        <v>0</v>
      </c>
      <c r="D459" s="281">
        <v>0</v>
      </c>
      <c r="E459" s="136">
        <f>SUMIFS([2]Sheet1!$D:$D,[2]Sheet1!$A:$A,A459)</f>
        <v>0</v>
      </c>
      <c r="F459" s="147" t="str">
        <f t="shared" si="29"/>
        <v/>
      </c>
      <c r="G459" s="147" t="str">
        <f t="shared" si="30"/>
        <v/>
      </c>
      <c r="H459" s="286" t="str">
        <f t="shared" si="31"/>
        <v>否</v>
      </c>
      <c r="I459" s="271" t="str">
        <f t="shared" si="32"/>
        <v>项</v>
      </c>
    </row>
    <row r="460" s="268" customFormat="true" ht="18.75" hidden="true" spans="1:9">
      <c r="A460" s="279" t="s">
        <v>932</v>
      </c>
      <c r="B460" s="280" t="s">
        <v>933</v>
      </c>
      <c r="C460" s="281">
        <v>0</v>
      </c>
      <c r="D460" s="281">
        <v>0</v>
      </c>
      <c r="E460" s="136">
        <f>SUMIFS([2]Sheet1!$D:$D,[2]Sheet1!$A:$A,A460)</f>
        <v>0</v>
      </c>
      <c r="F460" s="147" t="str">
        <f t="shared" si="29"/>
        <v/>
      </c>
      <c r="G460" s="147" t="str">
        <f t="shared" si="30"/>
        <v/>
      </c>
      <c r="H460" s="286" t="str">
        <f t="shared" si="31"/>
        <v>否</v>
      </c>
      <c r="I460" s="271" t="str">
        <f t="shared" si="32"/>
        <v>项</v>
      </c>
    </row>
    <row r="461" s="268" customFormat="true" ht="18.75" hidden="true" spans="1:9">
      <c r="A461" s="279" t="s">
        <v>934</v>
      </c>
      <c r="B461" s="280" t="s">
        <v>935</v>
      </c>
      <c r="C461" s="281">
        <v>0</v>
      </c>
      <c r="D461" s="281">
        <v>0</v>
      </c>
      <c r="E461" s="136">
        <f>SUMIFS([2]Sheet1!$D:$D,[2]Sheet1!$A:$A,A461)</f>
        <v>0</v>
      </c>
      <c r="F461" s="147" t="str">
        <f t="shared" si="29"/>
        <v/>
      </c>
      <c r="G461" s="147" t="str">
        <f t="shared" si="30"/>
        <v/>
      </c>
      <c r="H461" s="286" t="str">
        <f t="shared" si="31"/>
        <v>否</v>
      </c>
      <c r="I461" s="271" t="str">
        <f t="shared" si="32"/>
        <v>项</v>
      </c>
    </row>
    <row r="462" s="268" customFormat="true" ht="18.75" hidden="true" spans="1:9">
      <c r="A462" s="279" t="s">
        <v>936</v>
      </c>
      <c r="B462" s="280" t="s">
        <v>937</v>
      </c>
      <c r="C462" s="281">
        <f>SUM(C463:C465)</f>
        <v>0</v>
      </c>
      <c r="D462" s="281">
        <f>SUM(D463:D465)</f>
        <v>0</v>
      </c>
      <c r="E462" s="281">
        <f>SUM(E463:E465)</f>
        <v>0</v>
      </c>
      <c r="F462" s="147" t="str">
        <f t="shared" si="29"/>
        <v/>
      </c>
      <c r="G462" s="147" t="str">
        <f t="shared" si="30"/>
        <v/>
      </c>
      <c r="H462" s="286" t="str">
        <f t="shared" si="31"/>
        <v>否</v>
      </c>
      <c r="I462" s="271" t="str">
        <f t="shared" si="32"/>
        <v>款</v>
      </c>
    </row>
    <row r="463" s="268" customFormat="true" ht="18.75" hidden="true" spans="1:9">
      <c r="A463" s="279" t="s">
        <v>938</v>
      </c>
      <c r="B463" s="280" t="s">
        <v>939</v>
      </c>
      <c r="C463" s="281">
        <v>0</v>
      </c>
      <c r="D463" s="281">
        <v>0</v>
      </c>
      <c r="E463" s="136">
        <f>SUMIFS([2]Sheet1!$D:$D,[2]Sheet1!$A:$A,A463)</f>
        <v>0</v>
      </c>
      <c r="F463" s="147" t="str">
        <f t="shared" si="29"/>
        <v/>
      </c>
      <c r="G463" s="147" t="str">
        <f t="shared" si="30"/>
        <v/>
      </c>
      <c r="H463" s="286" t="str">
        <f t="shared" si="31"/>
        <v>否</v>
      </c>
      <c r="I463" s="271" t="str">
        <f t="shared" si="32"/>
        <v>项</v>
      </c>
    </row>
    <row r="464" s="268" customFormat="true" ht="18.75" hidden="true" spans="1:9">
      <c r="A464" s="279" t="s">
        <v>940</v>
      </c>
      <c r="B464" s="280" t="s">
        <v>941</v>
      </c>
      <c r="C464" s="281">
        <v>0</v>
      </c>
      <c r="D464" s="281">
        <v>0</v>
      </c>
      <c r="E464" s="136">
        <f>SUMIFS([2]Sheet1!$D:$D,[2]Sheet1!$A:$A,A464)</f>
        <v>0</v>
      </c>
      <c r="F464" s="147" t="str">
        <f t="shared" si="29"/>
        <v/>
      </c>
      <c r="G464" s="147" t="str">
        <f t="shared" si="30"/>
        <v/>
      </c>
      <c r="H464" s="286" t="str">
        <f t="shared" si="31"/>
        <v>否</v>
      </c>
      <c r="I464" s="271" t="str">
        <f t="shared" si="32"/>
        <v>项</v>
      </c>
    </row>
    <row r="465" s="268" customFormat="true" ht="18.75" hidden="true" spans="1:9">
      <c r="A465" s="279" t="s">
        <v>942</v>
      </c>
      <c r="B465" s="280" t="s">
        <v>943</v>
      </c>
      <c r="C465" s="281">
        <v>0</v>
      </c>
      <c r="D465" s="281">
        <v>0</v>
      </c>
      <c r="E465" s="136">
        <f>SUMIFS([2]Sheet1!$D:$D,[2]Sheet1!$A:$A,A465)</f>
        <v>0</v>
      </c>
      <c r="F465" s="147" t="str">
        <f t="shared" si="29"/>
        <v/>
      </c>
      <c r="G465" s="147" t="str">
        <f t="shared" si="30"/>
        <v/>
      </c>
      <c r="H465" s="286" t="str">
        <f t="shared" si="31"/>
        <v>否</v>
      </c>
      <c r="I465" s="271" t="str">
        <f t="shared" si="32"/>
        <v>项</v>
      </c>
    </row>
    <row r="466" s="269" customFormat="true" ht="18.75" spans="1:9">
      <c r="A466" s="177" t="s">
        <v>944</v>
      </c>
      <c r="B466" s="180" t="s">
        <v>945</v>
      </c>
      <c r="C466" s="278">
        <f>SUM(C467:C470)</f>
        <v>516</v>
      </c>
      <c r="D466" s="278">
        <f>SUM(D467:D470)</f>
        <v>5217</v>
      </c>
      <c r="E466" s="278">
        <f>SUM(E467:E470)</f>
        <v>110</v>
      </c>
      <c r="F466" s="147">
        <f t="shared" si="29"/>
        <v>-0.787</v>
      </c>
      <c r="G466" s="147">
        <f t="shared" si="30"/>
        <v>-0.979</v>
      </c>
      <c r="H466" s="286" t="str">
        <f t="shared" si="31"/>
        <v>是</v>
      </c>
      <c r="I466" s="271" t="str">
        <f t="shared" si="32"/>
        <v>款</v>
      </c>
    </row>
    <row r="467" s="268" customFormat="true" ht="18.75" hidden="true" spans="1:9">
      <c r="A467" s="279" t="s">
        <v>946</v>
      </c>
      <c r="B467" s="280" t="s">
        <v>947</v>
      </c>
      <c r="C467" s="281">
        <v>0</v>
      </c>
      <c r="D467" s="281">
        <v>0</v>
      </c>
      <c r="E467" s="136">
        <f>SUMIFS([2]Sheet1!$D:$D,[2]Sheet1!$A:$A,A467)</f>
        <v>0</v>
      </c>
      <c r="F467" s="147" t="str">
        <f t="shared" si="29"/>
        <v/>
      </c>
      <c r="G467" s="147" t="str">
        <f t="shared" si="30"/>
        <v/>
      </c>
      <c r="H467" s="286" t="str">
        <f t="shared" si="31"/>
        <v>否</v>
      </c>
      <c r="I467" s="271" t="str">
        <f t="shared" si="32"/>
        <v>项</v>
      </c>
    </row>
    <row r="468" s="268" customFormat="true" ht="18.75" hidden="true" spans="1:9">
      <c r="A468" s="279" t="s">
        <v>948</v>
      </c>
      <c r="B468" s="280" t="s">
        <v>949</v>
      </c>
      <c r="C468" s="281">
        <v>0</v>
      </c>
      <c r="D468" s="281">
        <v>0</v>
      </c>
      <c r="E468" s="136">
        <f>SUMIFS([2]Sheet1!$D:$D,[2]Sheet1!$A:$A,A468)</f>
        <v>0</v>
      </c>
      <c r="F468" s="147" t="str">
        <f t="shared" si="29"/>
        <v/>
      </c>
      <c r="G468" s="147" t="str">
        <f t="shared" si="30"/>
        <v/>
      </c>
      <c r="H468" s="286" t="str">
        <f t="shared" si="31"/>
        <v>否</v>
      </c>
      <c r="I468" s="271" t="str">
        <f t="shared" si="32"/>
        <v>项</v>
      </c>
    </row>
    <row r="469" s="268" customFormat="true" ht="18.75" hidden="true" spans="1:9">
      <c r="A469" s="279" t="s">
        <v>950</v>
      </c>
      <c r="B469" s="280" t="s">
        <v>951</v>
      </c>
      <c r="C469" s="281">
        <v>0</v>
      </c>
      <c r="D469" s="281">
        <v>0</v>
      </c>
      <c r="E469" s="136">
        <f>SUMIFS([2]Sheet1!$D:$D,[2]Sheet1!$A:$A,A469)</f>
        <v>0</v>
      </c>
      <c r="F469" s="147" t="str">
        <f t="shared" si="29"/>
        <v/>
      </c>
      <c r="G469" s="147" t="str">
        <f t="shared" si="30"/>
        <v/>
      </c>
      <c r="H469" s="286" t="str">
        <f t="shared" si="31"/>
        <v>否</v>
      </c>
      <c r="I469" s="271" t="str">
        <f t="shared" si="32"/>
        <v>项</v>
      </c>
    </row>
    <row r="470" s="269" customFormat="true" ht="18.75" spans="1:9">
      <c r="A470" s="177" t="s">
        <v>952</v>
      </c>
      <c r="B470" s="180" t="s">
        <v>953</v>
      </c>
      <c r="C470" s="278">
        <v>516</v>
      </c>
      <c r="D470" s="278">
        <f>8217-3000</f>
        <v>5217</v>
      </c>
      <c r="E470" s="136">
        <f>SUMIFS([2]Sheet1!$D:$D,[2]Sheet1!$A:$A,A470)</f>
        <v>110</v>
      </c>
      <c r="F470" s="147">
        <f t="shared" si="29"/>
        <v>-0.787</v>
      </c>
      <c r="G470" s="147">
        <f t="shared" si="30"/>
        <v>-0.979</v>
      </c>
      <c r="H470" s="286" t="str">
        <f t="shared" si="31"/>
        <v>是</v>
      </c>
      <c r="I470" s="271" t="str">
        <f t="shared" si="32"/>
        <v>项</v>
      </c>
    </row>
    <row r="471" s="268" customFormat="true" ht="18.75" spans="1:9">
      <c r="A471" s="277" t="s">
        <v>143</v>
      </c>
      <c r="B471" s="178" t="s">
        <v>144</v>
      </c>
      <c r="C471" s="278">
        <f>C472+C488+C496+C507+C516+C524</f>
        <v>1684</v>
      </c>
      <c r="D471" s="278">
        <f>D472+D488+D496+D507+D516+D524</f>
        <v>1720</v>
      </c>
      <c r="E471" s="278">
        <f>E472+E488+E496+E507+E516+E524</f>
        <v>1555</v>
      </c>
      <c r="F471" s="147">
        <f t="shared" si="29"/>
        <v>-0.077</v>
      </c>
      <c r="G471" s="147">
        <f t="shared" si="30"/>
        <v>-0.096</v>
      </c>
      <c r="H471" s="286" t="str">
        <f t="shared" si="31"/>
        <v>是</v>
      </c>
      <c r="I471" s="271" t="str">
        <f t="shared" si="32"/>
        <v>类</v>
      </c>
    </row>
    <row r="472" s="268" customFormat="true" ht="18.75" spans="1:9">
      <c r="A472" s="177" t="s">
        <v>954</v>
      </c>
      <c r="B472" s="180" t="s">
        <v>955</v>
      </c>
      <c r="C472" s="278">
        <f>SUM(C473:C487)</f>
        <v>986</v>
      </c>
      <c r="D472" s="278">
        <f>SUM(D473:D487)</f>
        <v>861</v>
      </c>
      <c r="E472" s="278">
        <f>SUM(E473:E487)</f>
        <v>828</v>
      </c>
      <c r="F472" s="147">
        <f t="shared" si="29"/>
        <v>-0.16</v>
      </c>
      <c r="G472" s="147">
        <f t="shared" si="30"/>
        <v>-0.038</v>
      </c>
      <c r="H472" s="286" t="str">
        <f t="shared" si="31"/>
        <v>是</v>
      </c>
      <c r="I472" s="271" t="str">
        <f t="shared" si="32"/>
        <v>款</v>
      </c>
    </row>
    <row r="473" s="268" customFormat="true" ht="18.75" spans="1:9">
      <c r="A473" s="177" t="s">
        <v>956</v>
      </c>
      <c r="B473" s="180" t="s">
        <v>189</v>
      </c>
      <c r="C473" s="278">
        <v>252</v>
      </c>
      <c r="D473" s="278">
        <v>308</v>
      </c>
      <c r="E473" s="136">
        <f>SUMIFS([2]Sheet1!$D:$D,[2]Sheet1!$A:$A,A473)</f>
        <v>321</v>
      </c>
      <c r="F473" s="147">
        <f t="shared" si="29"/>
        <v>0.274</v>
      </c>
      <c r="G473" s="147">
        <f t="shared" si="30"/>
        <v>0.042</v>
      </c>
      <c r="H473" s="286" t="str">
        <f t="shared" si="31"/>
        <v>是</v>
      </c>
      <c r="I473" s="271" t="str">
        <f t="shared" si="32"/>
        <v>项</v>
      </c>
    </row>
    <row r="474" s="268" customFormat="true" ht="18.75" spans="1:9">
      <c r="A474" s="177" t="s">
        <v>957</v>
      </c>
      <c r="B474" s="180" t="s">
        <v>191</v>
      </c>
      <c r="C474" s="278">
        <v>5</v>
      </c>
      <c r="D474" s="278">
        <v>0</v>
      </c>
      <c r="E474" s="136">
        <f>SUMIFS([2]Sheet1!$D:$D,[2]Sheet1!$A:$A,A474)</f>
        <v>5</v>
      </c>
      <c r="F474" s="147">
        <f t="shared" si="29"/>
        <v>0</v>
      </c>
      <c r="G474" s="147" t="str">
        <f t="shared" si="30"/>
        <v/>
      </c>
      <c r="H474" s="286" t="str">
        <f t="shared" si="31"/>
        <v>是</v>
      </c>
      <c r="I474" s="271" t="str">
        <f t="shared" si="32"/>
        <v>项</v>
      </c>
    </row>
    <row r="475" s="268" customFormat="true" ht="18.75" hidden="true" spans="1:9">
      <c r="A475" s="279" t="s">
        <v>958</v>
      </c>
      <c r="B475" s="280" t="s">
        <v>193</v>
      </c>
      <c r="C475" s="281">
        <v>0</v>
      </c>
      <c r="D475" s="281">
        <v>0</v>
      </c>
      <c r="E475" s="136">
        <f>SUMIFS([2]Sheet1!$D:$D,[2]Sheet1!$A:$A,A475)</f>
        <v>0</v>
      </c>
      <c r="F475" s="147" t="str">
        <f t="shared" si="29"/>
        <v/>
      </c>
      <c r="G475" s="147" t="str">
        <f t="shared" si="30"/>
        <v/>
      </c>
      <c r="H475" s="286" t="str">
        <f t="shared" si="31"/>
        <v>否</v>
      </c>
      <c r="I475" s="271" t="str">
        <f t="shared" si="32"/>
        <v>项</v>
      </c>
    </row>
    <row r="476" s="269" customFormat="true" ht="18.75" spans="1:9">
      <c r="A476" s="177" t="s">
        <v>959</v>
      </c>
      <c r="B476" s="180" t="s">
        <v>960</v>
      </c>
      <c r="C476" s="278">
        <v>81</v>
      </c>
      <c r="D476" s="278">
        <v>105</v>
      </c>
      <c r="E476" s="136">
        <f>SUMIFS([2]Sheet1!$D:$D,[2]Sheet1!$A:$A,A476)</f>
        <v>93</v>
      </c>
      <c r="F476" s="147">
        <f t="shared" si="29"/>
        <v>0.148</v>
      </c>
      <c r="G476" s="147">
        <f t="shared" si="30"/>
        <v>-0.114</v>
      </c>
      <c r="H476" s="286" t="str">
        <f t="shared" si="31"/>
        <v>是</v>
      </c>
      <c r="I476" s="271" t="str">
        <f t="shared" si="32"/>
        <v>项</v>
      </c>
    </row>
    <row r="477" s="268" customFormat="true" ht="18.75" hidden="true" spans="1:9">
      <c r="A477" s="279" t="s">
        <v>961</v>
      </c>
      <c r="B477" s="280" t="s">
        <v>962</v>
      </c>
      <c r="C477" s="281">
        <v>0</v>
      </c>
      <c r="D477" s="281">
        <v>0</v>
      </c>
      <c r="E477" s="136">
        <f>SUMIFS([2]Sheet1!$D:$D,[2]Sheet1!$A:$A,A477)</f>
        <v>0</v>
      </c>
      <c r="F477" s="147" t="str">
        <f t="shared" si="29"/>
        <v/>
      </c>
      <c r="G477" s="147" t="str">
        <f t="shared" si="30"/>
        <v/>
      </c>
      <c r="H477" s="286" t="str">
        <f t="shared" si="31"/>
        <v>否</v>
      </c>
      <c r="I477" s="271" t="str">
        <f t="shared" si="32"/>
        <v>项</v>
      </c>
    </row>
    <row r="478" s="268" customFormat="true" ht="18.75" hidden="true" spans="1:9">
      <c r="A478" s="279" t="s">
        <v>963</v>
      </c>
      <c r="B478" s="280" t="s">
        <v>964</v>
      </c>
      <c r="C478" s="281">
        <v>0</v>
      </c>
      <c r="D478" s="281">
        <v>0</v>
      </c>
      <c r="E478" s="136">
        <f>SUMIFS([2]Sheet1!$D:$D,[2]Sheet1!$A:$A,A478)</f>
        <v>0</v>
      </c>
      <c r="F478" s="147" t="str">
        <f t="shared" si="29"/>
        <v/>
      </c>
      <c r="G478" s="147" t="str">
        <f t="shared" si="30"/>
        <v/>
      </c>
      <c r="H478" s="286" t="str">
        <f t="shared" si="31"/>
        <v>否</v>
      </c>
      <c r="I478" s="271" t="str">
        <f t="shared" si="32"/>
        <v>项</v>
      </c>
    </row>
    <row r="479" s="268" customFormat="true" ht="18.75" hidden="true" spans="1:9">
      <c r="A479" s="279" t="s">
        <v>965</v>
      </c>
      <c r="B479" s="280" t="s">
        <v>966</v>
      </c>
      <c r="C479" s="281">
        <v>0</v>
      </c>
      <c r="D479" s="281">
        <v>0</v>
      </c>
      <c r="E479" s="136">
        <f>SUMIFS([2]Sheet1!$D:$D,[2]Sheet1!$A:$A,A479)</f>
        <v>0</v>
      </c>
      <c r="F479" s="147" t="str">
        <f t="shared" si="29"/>
        <v/>
      </c>
      <c r="G479" s="147" t="str">
        <f t="shared" si="30"/>
        <v/>
      </c>
      <c r="H479" s="286" t="str">
        <f t="shared" si="31"/>
        <v>否</v>
      </c>
      <c r="I479" s="271" t="str">
        <f t="shared" si="32"/>
        <v>项</v>
      </c>
    </row>
    <row r="480" s="268" customFormat="true" ht="18.75" hidden="true" spans="1:9">
      <c r="A480" s="279" t="s">
        <v>967</v>
      </c>
      <c r="B480" s="280" t="s">
        <v>968</v>
      </c>
      <c r="C480" s="281">
        <v>0</v>
      </c>
      <c r="D480" s="281">
        <v>0</v>
      </c>
      <c r="E480" s="136">
        <f>SUMIFS([2]Sheet1!$D:$D,[2]Sheet1!$A:$A,A480)</f>
        <v>0</v>
      </c>
      <c r="F480" s="147" t="str">
        <f t="shared" si="29"/>
        <v/>
      </c>
      <c r="G480" s="147" t="str">
        <f t="shared" si="30"/>
        <v/>
      </c>
      <c r="H480" s="286" t="str">
        <f t="shared" si="31"/>
        <v>否</v>
      </c>
      <c r="I480" s="271" t="str">
        <f t="shared" si="32"/>
        <v>项</v>
      </c>
    </row>
    <row r="481" s="268" customFormat="true" ht="18.75" spans="1:9">
      <c r="A481" s="177" t="s">
        <v>969</v>
      </c>
      <c r="B481" s="180" t="s">
        <v>970</v>
      </c>
      <c r="C481" s="278">
        <v>382</v>
      </c>
      <c r="D481" s="278">
        <v>443</v>
      </c>
      <c r="E481" s="136">
        <f>SUMIFS([2]Sheet1!$D:$D,[2]Sheet1!$A:$A,A481)</f>
        <v>373</v>
      </c>
      <c r="F481" s="147">
        <f t="shared" si="29"/>
        <v>-0.024</v>
      </c>
      <c r="G481" s="147">
        <f t="shared" si="30"/>
        <v>-0.158</v>
      </c>
      <c r="H481" s="286" t="str">
        <f t="shared" si="31"/>
        <v>是</v>
      </c>
      <c r="I481" s="271" t="str">
        <f t="shared" si="32"/>
        <v>项</v>
      </c>
    </row>
    <row r="482" s="268" customFormat="true" ht="18.75" hidden="true" spans="1:9">
      <c r="A482" s="279" t="s">
        <v>971</v>
      </c>
      <c r="B482" s="280" t="s">
        <v>972</v>
      </c>
      <c r="C482" s="281">
        <v>0</v>
      </c>
      <c r="D482" s="281">
        <v>0</v>
      </c>
      <c r="E482" s="136">
        <f>SUMIFS([2]Sheet1!$D:$D,[2]Sheet1!$A:$A,A482)</f>
        <v>0</v>
      </c>
      <c r="F482" s="147" t="str">
        <f t="shared" si="29"/>
        <v/>
      </c>
      <c r="G482" s="147" t="str">
        <f t="shared" si="30"/>
        <v/>
      </c>
      <c r="H482" s="286" t="str">
        <f t="shared" si="31"/>
        <v>否</v>
      </c>
      <c r="I482" s="271" t="str">
        <f t="shared" si="32"/>
        <v>项</v>
      </c>
    </row>
    <row r="483" s="268" customFormat="true" ht="18.75" spans="1:9">
      <c r="A483" s="177" t="s">
        <v>973</v>
      </c>
      <c r="B483" s="180" t="s">
        <v>974</v>
      </c>
      <c r="C483" s="278">
        <v>0</v>
      </c>
      <c r="D483" s="278">
        <v>5</v>
      </c>
      <c r="E483" s="136">
        <f>SUMIFS([2]Sheet1!$D:$D,[2]Sheet1!$A:$A,A483)</f>
        <v>2</v>
      </c>
      <c r="F483" s="147" t="str">
        <f t="shared" si="29"/>
        <v/>
      </c>
      <c r="G483" s="147">
        <f t="shared" si="30"/>
        <v>-0.6</v>
      </c>
      <c r="H483" s="286" t="str">
        <f t="shared" si="31"/>
        <v>是</v>
      </c>
      <c r="I483" s="271" t="str">
        <f t="shared" si="32"/>
        <v>项</v>
      </c>
    </row>
    <row r="484" s="268" customFormat="true" ht="18.75" hidden="true" spans="1:9">
      <c r="A484" s="279" t="s">
        <v>975</v>
      </c>
      <c r="B484" s="280" t="s">
        <v>976</v>
      </c>
      <c r="C484" s="281">
        <v>0</v>
      </c>
      <c r="D484" s="281">
        <v>0</v>
      </c>
      <c r="E484" s="136">
        <f>SUMIFS([2]Sheet1!$D:$D,[2]Sheet1!$A:$A,A484)</f>
        <v>0</v>
      </c>
      <c r="F484" s="147" t="str">
        <f t="shared" si="29"/>
        <v/>
      </c>
      <c r="G484" s="147" t="str">
        <f t="shared" si="30"/>
        <v/>
      </c>
      <c r="H484" s="286" t="str">
        <f t="shared" si="31"/>
        <v>否</v>
      </c>
      <c r="I484" s="271" t="str">
        <f t="shared" si="32"/>
        <v>项</v>
      </c>
    </row>
    <row r="485" s="268" customFormat="true" ht="18.75" spans="1:9">
      <c r="A485" s="177" t="s">
        <v>977</v>
      </c>
      <c r="B485" s="180" t="s">
        <v>978</v>
      </c>
      <c r="C485" s="278">
        <v>1</v>
      </c>
      <c r="D485" s="278">
        <v>0</v>
      </c>
      <c r="E485" s="136">
        <f>SUMIFS([2]Sheet1!$D:$D,[2]Sheet1!$A:$A,A485)</f>
        <v>0</v>
      </c>
      <c r="F485" s="147">
        <f t="shared" si="29"/>
        <v>-1</v>
      </c>
      <c r="G485" s="147" t="str">
        <f t="shared" si="30"/>
        <v/>
      </c>
      <c r="H485" s="286" t="str">
        <f t="shared" si="31"/>
        <v>是</v>
      </c>
      <c r="I485" s="271" t="str">
        <f t="shared" si="32"/>
        <v>项</v>
      </c>
    </row>
    <row r="486" s="268" customFormat="true" ht="18.75" spans="1:9">
      <c r="A486" s="177" t="s">
        <v>979</v>
      </c>
      <c r="B486" s="180" t="s">
        <v>980</v>
      </c>
      <c r="C486" s="278">
        <v>5</v>
      </c>
      <c r="D486" s="278">
        <v>0</v>
      </c>
      <c r="E486" s="136">
        <f>SUMIFS([2]Sheet1!$D:$D,[2]Sheet1!$A:$A,A486)</f>
        <v>0</v>
      </c>
      <c r="F486" s="147">
        <f t="shared" si="29"/>
        <v>-1</v>
      </c>
      <c r="G486" s="147" t="str">
        <f t="shared" si="30"/>
        <v/>
      </c>
      <c r="H486" s="286" t="str">
        <f t="shared" si="31"/>
        <v>是</v>
      </c>
      <c r="I486" s="271" t="str">
        <f t="shared" si="32"/>
        <v>项</v>
      </c>
    </row>
    <row r="487" s="268" customFormat="true" ht="18.75" spans="1:9">
      <c r="A487" s="177" t="s">
        <v>981</v>
      </c>
      <c r="B487" s="180" t="s">
        <v>982</v>
      </c>
      <c r="C487" s="278">
        <v>260</v>
      </c>
      <c r="D487" s="278">
        <v>0</v>
      </c>
      <c r="E487" s="136">
        <f>SUMIFS([2]Sheet1!$D:$D,[2]Sheet1!$A:$A,A487)</f>
        <v>34</v>
      </c>
      <c r="F487" s="147">
        <f t="shared" si="29"/>
        <v>-0.869</v>
      </c>
      <c r="G487" s="147" t="str">
        <f t="shared" si="30"/>
        <v/>
      </c>
      <c r="H487" s="286" t="str">
        <f t="shared" si="31"/>
        <v>是</v>
      </c>
      <c r="I487" s="271" t="str">
        <f t="shared" si="32"/>
        <v>项</v>
      </c>
    </row>
    <row r="488" s="268" customFormat="true" ht="18.75" spans="1:9">
      <c r="A488" s="177" t="s">
        <v>983</v>
      </c>
      <c r="B488" s="180" t="s">
        <v>984</v>
      </c>
      <c r="C488" s="278">
        <f>SUM(C489:C495)</f>
        <v>94</v>
      </c>
      <c r="D488" s="278">
        <f>SUM(D489:D495)</f>
        <v>273</v>
      </c>
      <c r="E488" s="278">
        <f>SUM(E489:E495)</f>
        <v>239</v>
      </c>
      <c r="F488" s="147">
        <f t="shared" si="29"/>
        <v>1.543</v>
      </c>
      <c r="G488" s="147">
        <f t="shared" si="30"/>
        <v>-0.125</v>
      </c>
      <c r="H488" s="286" t="str">
        <f t="shared" si="31"/>
        <v>是</v>
      </c>
      <c r="I488" s="271" t="str">
        <f t="shared" si="32"/>
        <v>款</v>
      </c>
    </row>
    <row r="489" s="268" customFormat="true" ht="18.75" hidden="true" spans="1:9">
      <c r="A489" s="279" t="s">
        <v>985</v>
      </c>
      <c r="B489" s="280" t="s">
        <v>189</v>
      </c>
      <c r="C489" s="281">
        <v>0</v>
      </c>
      <c r="D489" s="281">
        <v>0</v>
      </c>
      <c r="E489" s="136">
        <f>SUMIFS([2]Sheet1!$D:$D,[2]Sheet1!$A:$A,A489)</f>
        <v>0</v>
      </c>
      <c r="F489" s="147" t="str">
        <f t="shared" si="29"/>
        <v/>
      </c>
      <c r="G489" s="147" t="str">
        <f t="shared" si="30"/>
        <v/>
      </c>
      <c r="H489" s="286" t="str">
        <f t="shared" si="31"/>
        <v>否</v>
      </c>
      <c r="I489" s="271" t="str">
        <f t="shared" si="32"/>
        <v>项</v>
      </c>
    </row>
    <row r="490" s="268" customFormat="true" ht="18.75" hidden="true" spans="1:9">
      <c r="A490" s="279" t="s">
        <v>986</v>
      </c>
      <c r="B490" s="280" t="s">
        <v>191</v>
      </c>
      <c r="C490" s="281">
        <v>0</v>
      </c>
      <c r="D490" s="281">
        <v>0</v>
      </c>
      <c r="E490" s="136">
        <f>SUMIFS([2]Sheet1!$D:$D,[2]Sheet1!$A:$A,A490)</f>
        <v>0</v>
      </c>
      <c r="F490" s="147" t="str">
        <f t="shared" si="29"/>
        <v/>
      </c>
      <c r="G490" s="147" t="str">
        <f t="shared" si="30"/>
        <v/>
      </c>
      <c r="H490" s="286" t="str">
        <f t="shared" si="31"/>
        <v>否</v>
      </c>
      <c r="I490" s="271" t="str">
        <f t="shared" si="32"/>
        <v>项</v>
      </c>
    </row>
    <row r="491" s="268" customFormat="true" ht="18.75" hidden="true" spans="1:9">
      <c r="A491" s="279" t="s">
        <v>987</v>
      </c>
      <c r="B491" s="280" t="s">
        <v>193</v>
      </c>
      <c r="C491" s="281">
        <v>0</v>
      </c>
      <c r="D491" s="281">
        <v>0</v>
      </c>
      <c r="E491" s="136">
        <f>SUMIFS([2]Sheet1!$D:$D,[2]Sheet1!$A:$A,A491)</f>
        <v>0</v>
      </c>
      <c r="F491" s="147" t="str">
        <f t="shared" si="29"/>
        <v/>
      </c>
      <c r="G491" s="147" t="str">
        <f t="shared" si="30"/>
        <v/>
      </c>
      <c r="H491" s="286" t="str">
        <f t="shared" si="31"/>
        <v>否</v>
      </c>
      <c r="I491" s="271" t="str">
        <f t="shared" si="32"/>
        <v>项</v>
      </c>
    </row>
    <row r="492" s="269" customFormat="true" ht="18.75" spans="1:9">
      <c r="A492" s="177" t="s">
        <v>988</v>
      </c>
      <c r="B492" s="180" t="s">
        <v>989</v>
      </c>
      <c r="C492" s="278">
        <v>87</v>
      </c>
      <c r="D492" s="278">
        <v>273</v>
      </c>
      <c r="E492" s="136">
        <f>SUMIFS([2]Sheet1!$D:$D,[2]Sheet1!$A:$A,A492)</f>
        <v>239</v>
      </c>
      <c r="F492" s="147">
        <f t="shared" si="29"/>
        <v>1.747</v>
      </c>
      <c r="G492" s="147">
        <f t="shared" si="30"/>
        <v>-0.125</v>
      </c>
      <c r="H492" s="286" t="str">
        <f t="shared" si="31"/>
        <v>是</v>
      </c>
      <c r="I492" s="271" t="str">
        <f t="shared" si="32"/>
        <v>项</v>
      </c>
    </row>
    <row r="493" s="268" customFormat="true" ht="18.75" spans="1:9">
      <c r="A493" s="177" t="s">
        <v>990</v>
      </c>
      <c r="B493" s="180" t="s">
        <v>991</v>
      </c>
      <c r="C493" s="278">
        <v>7</v>
      </c>
      <c r="D493" s="278">
        <v>0</v>
      </c>
      <c r="E493" s="136">
        <f>SUMIFS([2]Sheet1!$D:$D,[2]Sheet1!$A:$A,A493)</f>
        <v>0</v>
      </c>
      <c r="F493" s="147">
        <f t="shared" si="29"/>
        <v>-1</v>
      </c>
      <c r="G493" s="147" t="str">
        <f t="shared" si="30"/>
        <v/>
      </c>
      <c r="H493" s="286" t="str">
        <f t="shared" si="31"/>
        <v>是</v>
      </c>
      <c r="I493" s="271" t="str">
        <f t="shared" si="32"/>
        <v>项</v>
      </c>
    </row>
    <row r="494" s="268" customFormat="true" ht="18.75" hidden="true" spans="1:9">
      <c r="A494" s="279" t="s">
        <v>992</v>
      </c>
      <c r="B494" s="280" t="s">
        <v>993</v>
      </c>
      <c r="C494" s="281">
        <v>0</v>
      </c>
      <c r="D494" s="281">
        <v>0</v>
      </c>
      <c r="E494" s="136">
        <f>SUMIFS([2]Sheet1!$D:$D,[2]Sheet1!$A:$A,A494)</f>
        <v>0</v>
      </c>
      <c r="F494" s="147" t="str">
        <f t="shared" si="29"/>
        <v/>
      </c>
      <c r="G494" s="147" t="str">
        <f t="shared" si="30"/>
        <v/>
      </c>
      <c r="H494" s="286" t="str">
        <f t="shared" si="31"/>
        <v>否</v>
      </c>
      <c r="I494" s="271" t="str">
        <f t="shared" si="32"/>
        <v>项</v>
      </c>
    </row>
    <row r="495" s="268" customFormat="true" ht="18.75" hidden="true" spans="1:9">
      <c r="A495" s="279" t="s">
        <v>994</v>
      </c>
      <c r="B495" s="280" t="s">
        <v>995</v>
      </c>
      <c r="C495" s="281">
        <v>0</v>
      </c>
      <c r="D495" s="281">
        <v>0</v>
      </c>
      <c r="E495" s="136">
        <f>SUMIFS([2]Sheet1!$D:$D,[2]Sheet1!$A:$A,A495)</f>
        <v>0</v>
      </c>
      <c r="F495" s="147" t="str">
        <f t="shared" si="29"/>
        <v/>
      </c>
      <c r="G495" s="147" t="str">
        <f t="shared" si="30"/>
        <v/>
      </c>
      <c r="H495" s="286" t="str">
        <f t="shared" si="31"/>
        <v>否</v>
      </c>
      <c r="I495" s="271" t="str">
        <f t="shared" si="32"/>
        <v>项</v>
      </c>
    </row>
    <row r="496" s="268" customFormat="true" ht="18.75" spans="1:9">
      <c r="A496" s="177" t="s">
        <v>996</v>
      </c>
      <c r="B496" s="180" t="s">
        <v>997</v>
      </c>
      <c r="C496" s="278">
        <f>SUM(C497:C506)</f>
        <v>78</v>
      </c>
      <c r="D496" s="278">
        <f>SUM(D497:D506)</f>
        <v>104</v>
      </c>
      <c r="E496" s="278">
        <f>SUM(E497:E506)</f>
        <v>86</v>
      </c>
      <c r="F496" s="147">
        <f t="shared" si="29"/>
        <v>0.103</v>
      </c>
      <c r="G496" s="147">
        <f t="shared" si="30"/>
        <v>-0.173</v>
      </c>
      <c r="H496" s="286" t="str">
        <f t="shared" si="31"/>
        <v>是</v>
      </c>
      <c r="I496" s="271" t="str">
        <f t="shared" si="32"/>
        <v>款</v>
      </c>
    </row>
    <row r="497" s="268" customFormat="true" ht="18.75" hidden="true" spans="1:9">
      <c r="A497" s="279" t="s">
        <v>998</v>
      </c>
      <c r="B497" s="280" t="s">
        <v>189</v>
      </c>
      <c r="C497" s="281">
        <v>0</v>
      </c>
      <c r="D497" s="281">
        <v>0</v>
      </c>
      <c r="E497" s="136">
        <f>SUMIFS([2]Sheet1!$D:$D,[2]Sheet1!$A:$A,A497)</f>
        <v>0</v>
      </c>
      <c r="F497" s="147" t="str">
        <f t="shared" si="29"/>
        <v/>
      </c>
      <c r="G497" s="147" t="str">
        <f t="shared" si="30"/>
        <v/>
      </c>
      <c r="H497" s="286" t="str">
        <f t="shared" si="31"/>
        <v>否</v>
      </c>
      <c r="I497" s="271" t="str">
        <f t="shared" si="32"/>
        <v>项</v>
      </c>
    </row>
    <row r="498" s="268" customFormat="true" ht="18.75" hidden="true" spans="1:9">
      <c r="A498" s="279" t="s">
        <v>999</v>
      </c>
      <c r="B498" s="280" t="s">
        <v>191</v>
      </c>
      <c r="C498" s="281">
        <v>0</v>
      </c>
      <c r="D498" s="281">
        <v>0</v>
      </c>
      <c r="E498" s="136">
        <f>SUMIFS([2]Sheet1!$D:$D,[2]Sheet1!$A:$A,A498)</f>
        <v>0</v>
      </c>
      <c r="F498" s="147" t="str">
        <f t="shared" si="29"/>
        <v/>
      </c>
      <c r="G498" s="147" t="str">
        <f t="shared" si="30"/>
        <v/>
      </c>
      <c r="H498" s="286" t="str">
        <f t="shared" si="31"/>
        <v>否</v>
      </c>
      <c r="I498" s="271" t="str">
        <f t="shared" si="32"/>
        <v>项</v>
      </c>
    </row>
    <row r="499" s="268" customFormat="true" ht="18.75" hidden="true" spans="1:9">
      <c r="A499" s="279" t="s">
        <v>1000</v>
      </c>
      <c r="B499" s="280" t="s">
        <v>193</v>
      </c>
      <c r="C499" s="281">
        <v>0</v>
      </c>
      <c r="D499" s="281">
        <v>0</v>
      </c>
      <c r="E499" s="136">
        <f>SUMIFS([2]Sheet1!$D:$D,[2]Sheet1!$A:$A,A499)</f>
        <v>0</v>
      </c>
      <c r="F499" s="147" t="str">
        <f t="shared" si="29"/>
        <v/>
      </c>
      <c r="G499" s="147" t="str">
        <f t="shared" si="30"/>
        <v/>
      </c>
      <c r="H499" s="286" t="str">
        <f t="shared" si="31"/>
        <v>否</v>
      </c>
      <c r="I499" s="271" t="str">
        <f t="shared" si="32"/>
        <v>项</v>
      </c>
    </row>
    <row r="500" s="269" customFormat="true" ht="18.75" hidden="true" spans="1:9">
      <c r="A500" s="279" t="s">
        <v>1001</v>
      </c>
      <c r="B500" s="280" t="s">
        <v>1002</v>
      </c>
      <c r="C500" s="281">
        <v>0</v>
      </c>
      <c r="D500" s="281">
        <v>0</v>
      </c>
      <c r="E500" s="136">
        <f>SUMIFS([2]Sheet1!$D:$D,[2]Sheet1!$A:$A,A500)</f>
        <v>0</v>
      </c>
      <c r="F500" s="147" t="str">
        <f t="shared" si="29"/>
        <v/>
      </c>
      <c r="G500" s="147" t="str">
        <f t="shared" si="30"/>
        <v/>
      </c>
      <c r="H500" s="286" t="str">
        <f t="shared" si="31"/>
        <v>否</v>
      </c>
      <c r="I500" s="271" t="str">
        <f t="shared" si="32"/>
        <v>项</v>
      </c>
    </row>
    <row r="501" s="268" customFormat="true" ht="18.75" hidden="true" spans="1:9">
      <c r="A501" s="279" t="s">
        <v>1003</v>
      </c>
      <c r="B501" s="280" t="s">
        <v>1004</v>
      </c>
      <c r="C501" s="281">
        <v>0</v>
      </c>
      <c r="D501" s="281">
        <v>0</v>
      </c>
      <c r="E501" s="136">
        <f>SUMIFS([2]Sheet1!$D:$D,[2]Sheet1!$A:$A,A501)</f>
        <v>0</v>
      </c>
      <c r="F501" s="147" t="str">
        <f t="shared" si="29"/>
        <v/>
      </c>
      <c r="G501" s="147" t="str">
        <f t="shared" si="30"/>
        <v/>
      </c>
      <c r="H501" s="286" t="str">
        <f t="shared" si="31"/>
        <v>否</v>
      </c>
      <c r="I501" s="271" t="str">
        <f t="shared" si="32"/>
        <v>项</v>
      </c>
    </row>
    <row r="502" s="268" customFormat="true" ht="18.75" hidden="true" spans="1:9">
      <c r="A502" s="279" t="s">
        <v>1005</v>
      </c>
      <c r="B502" s="280" t="s">
        <v>1006</v>
      </c>
      <c r="C502" s="281">
        <v>0</v>
      </c>
      <c r="D502" s="281">
        <v>0</v>
      </c>
      <c r="E502" s="136">
        <f>SUMIFS([2]Sheet1!$D:$D,[2]Sheet1!$A:$A,A502)</f>
        <v>0</v>
      </c>
      <c r="F502" s="147" t="str">
        <f t="shared" si="29"/>
        <v/>
      </c>
      <c r="G502" s="147" t="str">
        <f t="shared" si="30"/>
        <v/>
      </c>
      <c r="H502" s="286" t="str">
        <f t="shared" si="31"/>
        <v>否</v>
      </c>
      <c r="I502" s="271" t="str">
        <f t="shared" si="32"/>
        <v>项</v>
      </c>
    </row>
    <row r="503" s="268" customFormat="true" ht="18.75" hidden="true" spans="1:9">
      <c r="A503" s="279" t="s">
        <v>1007</v>
      </c>
      <c r="B503" s="280" t="s">
        <v>1008</v>
      </c>
      <c r="C503" s="281">
        <v>0</v>
      </c>
      <c r="D503" s="281">
        <v>0</v>
      </c>
      <c r="E503" s="136">
        <f>SUMIFS([2]Sheet1!$D:$D,[2]Sheet1!$A:$A,A503)</f>
        <v>0</v>
      </c>
      <c r="F503" s="147" t="str">
        <f t="shared" si="29"/>
        <v/>
      </c>
      <c r="G503" s="147" t="str">
        <f t="shared" si="30"/>
        <v/>
      </c>
      <c r="H503" s="286" t="str">
        <f t="shared" si="31"/>
        <v>否</v>
      </c>
      <c r="I503" s="271" t="str">
        <f t="shared" si="32"/>
        <v>项</v>
      </c>
    </row>
    <row r="504" s="268" customFormat="true" ht="18.75" spans="1:9">
      <c r="A504" s="177" t="s">
        <v>1009</v>
      </c>
      <c r="B504" s="180" t="s">
        <v>1010</v>
      </c>
      <c r="C504" s="278">
        <v>78</v>
      </c>
      <c r="D504" s="278">
        <v>104</v>
      </c>
      <c r="E504" s="136">
        <f>SUMIFS([2]Sheet1!$D:$D,[2]Sheet1!$A:$A,A504)</f>
        <v>86</v>
      </c>
      <c r="F504" s="147">
        <f t="shared" si="29"/>
        <v>0.103</v>
      </c>
      <c r="G504" s="147">
        <f t="shared" si="30"/>
        <v>-0.173</v>
      </c>
      <c r="H504" s="286" t="str">
        <f t="shared" si="31"/>
        <v>是</v>
      </c>
      <c r="I504" s="271" t="str">
        <f t="shared" si="32"/>
        <v>项</v>
      </c>
    </row>
    <row r="505" s="268" customFormat="true" ht="18.75" hidden="true" spans="1:9">
      <c r="A505" s="279" t="s">
        <v>1011</v>
      </c>
      <c r="B505" s="280" t="s">
        <v>1012</v>
      </c>
      <c r="C505" s="281">
        <v>0</v>
      </c>
      <c r="D505" s="281">
        <v>0</v>
      </c>
      <c r="E505" s="136">
        <f>SUMIFS([2]Sheet1!$D:$D,[2]Sheet1!$A:$A,A505)</f>
        <v>0</v>
      </c>
      <c r="F505" s="147" t="str">
        <f t="shared" si="29"/>
        <v/>
      </c>
      <c r="G505" s="147" t="str">
        <f t="shared" si="30"/>
        <v/>
      </c>
      <c r="H505" s="286" t="str">
        <f t="shared" si="31"/>
        <v>否</v>
      </c>
      <c r="I505" s="271" t="str">
        <f t="shared" si="32"/>
        <v>项</v>
      </c>
    </row>
    <row r="506" s="268" customFormat="true" ht="18.75" hidden="true" spans="1:9">
      <c r="A506" s="279" t="s">
        <v>1013</v>
      </c>
      <c r="B506" s="280" t="s">
        <v>1014</v>
      </c>
      <c r="C506" s="281">
        <v>0</v>
      </c>
      <c r="D506" s="281">
        <v>0</v>
      </c>
      <c r="E506" s="136">
        <f>SUMIFS([2]Sheet1!$D:$D,[2]Sheet1!$A:$A,A506)</f>
        <v>0</v>
      </c>
      <c r="F506" s="147" t="str">
        <f t="shared" si="29"/>
        <v/>
      </c>
      <c r="G506" s="147" t="str">
        <f t="shared" si="30"/>
        <v/>
      </c>
      <c r="H506" s="286" t="str">
        <f t="shared" si="31"/>
        <v>否</v>
      </c>
      <c r="I506" s="271" t="str">
        <f t="shared" si="32"/>
        <v>项</v>
      </c>
    </row>
    <row r="507" s="268" customFormat="true" ht="18.75" hidden="true" spans="1:9">
      <c r="A507" s="279" t="s">
        <v>1015</v>
      </c>
      <c r="B507" s="280" t="s">
        <v>1016</v>
      </c>
      <c r="C507" s="281">
        <f>SUM(C508:C515)</f>
        <v>0</v>
      </c>
      <c r="D507" s="281">
        <f>SUM(D508:D515)</f>
        <v>0</v>
      </c>
      <c r="E507" s="281">
        <f>SUM(E508:E515)</f>
        <v>0</v>
      </c>
      <c r="F507" s="147" t="str">
        <f t="shared" si="29"/>
        <v/>
      </c>
      <c r="G507" s="147" t="str">
        <f t="shared" si="30"/>
        <v/>
      </c>
      <c r="H507" s="286" t="str">
        <f t="shared" si="31"/>
        <v>否</v>
      </c>
      <c r="I507" s="271" t="str">
        <f t="shared" si="32"/>
        <v>款</v>
      </c>
    </row>
    <row r="508" s="268" customFormat="true" ht="18.75" hidden="true" spans="1:9">
      <c r="A508" s="279" t="s">
        <v>1017</v>
      </c>
      <c r="B508" s="280" t="s">
        <v>189</v>
      </c>
      <c r="C508" s="281">
        <v>0</v>
      </c>
      <c r="D508" s="281">
        <v>0</v>
      </c>
      <c r="E508" s="136">
        <f>SUMIFS([2]Sheet1!$D:$D,[2]Sheet1!$A:$A,A508)</f>
        <v>0</v>
      </c>
      <c r="F508" s="147" t="str">
        <f t="shared" si="29"/>
        <v/>
      </c>
      <c r="G508" s="147" t="str">
        <f t="shared" si="30"/>
        <v/>
      </c>
      <c r="H508" s="286" t="str">
        <f t="shared" si="31"/>
        <v>否</v>
      </c>
      <c r="I508" s="271" t="str">
        <f t="shared" si="32"/>
        <v>项</v>
      </c>
    </row>
    <row r="509" s="268" customFormat="true" ht="18.75" hidden="true" spans="1:9">
      <c r="A509" s="279" t="s">
        <v>1018</v>
      </c>
      <c r="B509" s="280" t="s">
        <v>191</v>
      </c>
      <c r="C509" s="281">
        <v>0</v>
      </c>
      <c r="D509" s="281">
        <v>0</v>
      </c>
      <c r="E509" s="136">
        <f>SUMIFS([2]Sheet1!$D:$D,[2]Sheet1!$A:$A,A509)</f>
        <v>0</v>
      </c>
      <c r="F509" s="147" t="str">
        <f t="shared" si="29"/>
        <v/>
      </c>
      <c r="G509" s="147" t="str">
        <f t="shared" si="30"/>
        <v/>
      </c>
      <c r="H509" s="286" t="str">
        <f t="shared" si="31"/>
        <v>否</v>
      </c>
      <c r="I509" s="271" t="str">
        <f t="shared" si="32"/>
        <v>项</v>
      </c>
    </row>
    <row r="510" s="268" customFormat="true" ht="18.75" hidden="true" spans="1:9">
      <c r="A510" s="279" t="s">
        <v>1019</v>
      </c>
      <c r="B510" s="280" t="s">
        <v>193</v>
      </c>
      <c r="C510" s="281">
        <v>0</v>
      </c>
      <c r="D510" s="281">
        <v>0</v>
      </c>
      <c r="E510" s="136">
        <f>SUMIFS([2]Sheet1!$D:$D,[2]Sheet1!$A:$A,A510)</f>
        <v>0</v>
      </c>
      <c r="F510" s="147" t="str">
        <f t="shared" si="29"/>
        <v/>
      </c>
      <c r="G510" s="147" t="str">
        <f t="shared" si="30"/>
        <v/>
      </c>
      <c r="H510" s="286" t="str">
        <f t="shared" si="31"/>
        <v>否</v>
      </c>
      <c r="I510" s="271" t="str">
        <f t="shared" si="32"/>
        <v>项</v>
      </c>
    </row>
    <row r="511" s="268" customFormat="true" ht="18.75" hidden="true" spans="1:9">
      <c r="A511" s="279" t="s">
        <v>1020</v>
      </c>
      <c r="B511" s="280" t="s">
        <v>1021</v>
      </c>
      <c r="C511" s="281">
        <v>0</v>
      </c>
      <c r="D511" s="281">
        <v>0</v>
      </c>
      <c r="E511" s="136">
        <f>SUMIFS([2]Sheet1!$D:$D,[2]Sheet1!$A:$A,A511)</f>
        <v>0</v>
      </c>
      <c r="F511" s="147" t="str">
        <f t="shared" si="29"/>
        <v/>
      </c>
      <c r="G511" s="147" t="str">
        <f t="shared" si="30"/>
        <v/>
      </c>
      <c r="H511" s="286" t="str">
        <f t="shared" si="31"/>
        <v>否</v>
      </c>
      <c r="I511" s="271" t="str">
        <f t="shared" si="32"/>
        <v>项</v>
      </c>
    </row>
    <row r="512" s="268" customFormat="true" ht="18.75" hidden="true" spans="1:9">
      <c r="A512" s="279" t="s">
        <v>1022</v>
      </c>
      <c r="B512" s="280" t="s">
        <v>1023</v>
      </c>
      <c r="C512" s="281">
        <v>0</v>
      </c>
      <c r="D512" s="281">
        <v>0</v>
      </c>
      <c r="E512" s="136">
        <f>SUMIFS([2]Sheet1!$D:$D,[2]Sheet1!$A:$A,A512)</f>
        <v>0</v>
      </c>
      <c r="F512" s="147" t="str">
        <f t="shared" si="29"/>
        <v/>
      </c>
      <c r="G512" s="147" t="str">
        <f t="shared" si="30"/>
        <v/>
      </c>
      <c r="H512" s="286" t="str">
        <f t="shared" si="31"/>
        <v>否</v>
      </c>
      <c r="I512" s="271" t="str">
        <f t="shared" si="32"/>
        <v>项</v>
      </c>
    </row>
    <row r="513" s="268" customFormat="true" ht="18.75" hidden="true" spans="1:9">
      <c r="A513" s="279" t="s">
        <v>1024</v>
      </c>
      <c r="B513" s="280" t="s">
        <v>1025</v>
      </c>
      <c r="C513" s="281">
        <v>0</v>
      </c>
      <c r="D513" s="281">
        <v>0</v>
      </c>
      <c r="E513" s="136">
        <f>SUMIFS([2]Sheet1!$D:$D,[2]Sheet1!$A:$A,A513)</f>
        <v>0</v>
      </c>
      <c r="F513" s="147" t="str">
        <f t="shared" si="29"/>
        <v/>
      </c>
      <c r="G513" s="147" t="str">
        <f t="shared" si="30"/>
        <v/>
      </c>
      <c r="H513" s="286" t="str">
        <f t="shared" si="31"/>
        <v>否</v>
      </c>
      <c r="I513" s="271" t="str">
        <f t="shared" si="32"/>
        <v>项</v>
      </c>
    </row>
    <row r="514" s="268" customFormat="true" ht="18.75" hidden="true" spans="1:9">
      <c r="A514" s="279" t="s">
        <v>1026</v>
      </c>
      <c r="B514" s="280" t="s">
        <v>1027</v>
      </c>
      <c r="C514" s="281">
        <v>0</v>
      </c>
      <c r="D514" s="281">
        <v>0</v>
      </c>
      <c r="E514" s="136">
        <f>SUMIFS([2]Sheet1!$D:$D,[2]Sheet1!$A:$A,A514)</f>
        <v>0</v>
      </c>
      <c r="F514" s="147" t="str">
        <f t="shared" si="29"/>
        <v/>
      </c>
      <c r="G514" s="147" t="str">
        <f t="shared" si="30"/>
        <v/>
      </c>
      <c r="H514" s="286" t="str">
        <f t="shared" si="31"/>
        <v>否</v>
      </c>
      <c r="I514" s="271" t="str">
        <f t="shared" si="32"/>
        <v>项</v>
      </c>
    </row>
    <row r="515" s="268" customFormat="true" ht="18.75" hidden="true" spans="1:9">
      <c r="A515" s="279" t="s">
        <v>1028</v>
      </c>
      <c r="B515" s="280" t="s">
        <v>1029</v>
      </c>
      <c r="C515" s="281">
        <v>0</v>
      </c>
      <c r="D515" s="281">
        <v>0</v>
      </c>
      <c r="E515" s="136">
        <f>SUMIFS([2]Sheet1!$D:$D,[2]Sheet1!$A:$A,A515)</f>
        <v>0</v>
      </c>
      <c r="F515" s="147" t="str">
        <f t="shared" si="29"/>
        <v/>
      </c>
      <c r="G515" s="147" t="str">
        <f t="shared" si="30"/>
        <v/>
      </c>
      <c r="H515" s="286" t="str">
        <f t="shared" si="31"/>
        <v>否</v>
      </c>
      <c r="I515" s="271" t="str">
        <f t="shared" si="32"/>
        <v>项</v>
      </c>
    </row>
    <row r="516" s="268" customFormat="true" ht="18.75" spans="1:9">
      <c r="A516" s="177" t="s">
        <v>1030</v>
      </c>
      <c r="B516" s="180" t="s">
        <v>1031</v>
      </c>
      <c r="C516" s="278">
        <f>SUM(C517:C523)</f>
        <v>456</v>
      </c>
      <c r="D516" s="278">
        <f>SUM(D517:D523)</f>
        <v>482</v>
      </c>
      <c r="E516" s="278">
        <f>SUM(E517:E523)</f>
        <v>397</v>
      </c>
      <c r="F516" s="147">
        <f t="shared" si="29"/>
        <v>-0.129</v>
      </c>
      <c r="G516" s="147">
        <f t="shared" si="30"/>
        <v>-0.176</v>
      </c>
      <c r="H516" s="286" t="str">
        <f t="shared" si="31"/>
        <v>是</v>
      </c>
      <c r="I516" s="271" t="str">
        <f t="shared" si="32"/>
        <v>款</v>
      </c>
    </row>
    <row r="517" s="268" customFormat="true" ht="18.75" hidden="true" spans="1:9">
      <c r="A517" s="279" t="s">
        <v>1032</v>
      </c>
      <c r="B517" s="280" t="s">
        <v>189</v>
      </c>
      <c r="C517" s="281">
        <v>0</v>
      </c>
      <c r="D517" s="281">
        <v>0</v>
      </c>
      <c r="E517" s="136">
        <f>SUMIFS([2]Sheet1!$D:$D,[2]Sheet1!$A:$A,A517)</f>
        <v>0</v>
      </c>
      <c r="F517" s="147" t="str">
        <f t="shared" ref="F517:F580" si="33">IF(C517&gt;0,E517/C517-1,IF(C517&lt;0,-(E517/C517-1),""))</f>
        <v/>
      </c>
      <c r="G517" s="147" t="str">
        <f t="shared" ref="G517:G580" si="34">IFERROR(E517/D517-1,"")</f>
        <v/>
      </c>
      <c r="H517" s="286" t="str">
        <f t="shared" ref="H517:H580" si="35">IF(LEN(A517)=3,"是",IF(B517&lt;&gt;"",IF(SUM(C517:E517)&lt;&gt;0,"是","否"),"是"))</f>
        <v>否</v>
      </c>
      <c r="I517" s="271" t="str">
        <f t="shared" ref="I517:I580" si="36">IF(LEN(A517)=3,"类",IF(LEN(A517)=5,"款","项"))</f>
        <v>项</v>
      </c>
    </row>
    <row r="518" s="268" customFormat="true" ht="18.75" hidden="true" spans="1:9">
      <c r="A518" s="279" t="s">
        <v>1033</v>
      </c>
      <c r="B518" s="280" t="s">
        <v>191</v>
      </c>
      <c r="C518" s="281">
        <v>0</v>
      </c>
      <c r="D518" s="281">
        <v>0</v>
      </c>
      <c r="E518" s="136">
        <f>SUMIFS([2]Sheet1!$D:$D,[2]Sheet1!$A:$A,A518)</f>
        <v>0</v>
      </c>
      <c r="F518" s="147" t="str">
        <f t="shared" si="33"/>
        <v/>
      </c>
      <c r="G518" s="147" t="str">
        <f t="shared" si="34"/>
        <v/>
      </c>
      <c r="H518" s="286" t="str">
        <f t="shared" si="35"/>
        <v>否</v>
      </c>
      <c r="I518" s="271" t="str">
        <f t="shared" si="36"/>
        <v>项</v>
      </c>
    </row>
    <row r="519" s="268" customFormat="true" ht="18.75" hidden="true" spans="1:9">
      <c r="A519" s="279" t="s">
        <v>1034</v>
      </c>
      <c r="B519" s="280" t="s">
        <v>193</v>
      </c>
      <c r="C519" s="281">
        <v>0</v>
      </c>
      <c r="D519" s="281">
        <v>0</v>
      </c>
      <c r="E519" s="136">
        <f>SUMIFS([2]Sheet1!$D:$D,[2]Sheet1!$A:$A,A519)</f>
        <v>0</v>
      </c>
      <c r="F519" s="147" t="str">
        <f t="shared" si="33"/>
        <v/>
      </c>
      <c r="G519" s="147" t="str">
        <f t="shared" si="34"/>
        <v/>
      </c>
      <c r="H519" s="286" t="str">
        <f t="shared" si="35"/>
        <v>否</v>
      </c>
      <c r="I519" s="271" t="str">
        <f t="shared" si="36"/>
        <v>项</v>
      </c>
    </row>
    <row r="520" s="269" customFormat="true" ht="18.75" hidden="true" spans="1:9">
      <c r="A520" s="279" t="s">
        <v>1035</v>
      </c>
      <c r="B520" s="280" t="s">
        <v>1036</v>
      </c>
      <c r="C520" s="281">
        <v>0</v>
      </c>
      <c r="D520" s="281">
        <v>0</v>
      </c>
      <c r="E520" s="136">
        <f>SUMIFS([2]Sheet1!$D:$D,[2]Sheet1!$A:$A,A520)</f>
        <v>0</v>
      </c>
      <c r="F520" s="147" t="str">
        <f t="shared" si="33"/>
        <v/>
      </c>
      <c r="G520" s="147" t="str">
        <f t="shared" si="34"/>
        <v/>
      </c>
      <c r="H520" s="286" t="str">
        <f t="shared" si="35"/>
        <v>否</v>
      </c>
      <c r="I520" s="271" t="str">
        <f t="shared" si="36"/>
        <v>项</v>
      </c>
    </row>
    <row r="521" s="268" customFormat="true" ht="18.75" hidden="true" spans="1:9">
      <c r="A521" s="303" t="s">
        <v>1037</v>
      </c>
      <c r="B521" s="280" t="s">
        <v>1038</v>
      </c>
      <c r="C521" s="281">
        <v>0</v>
      </c>
      <c r="D521" s="281">
        <v>0</v>
      </c>
      <c r="E521" s="136">
        <f>SUMIFS([2]Sheet1!$D:$D,[2]Sheet1!$A:$A,A521)</f>
        <v>0</v>
      </c>
      <c r="F521" s="147" t="str">
        <f t="shared" si="33"/>
        <v/>
      </c>
      <c r="G521" s="147" t="str">
        <f t="shared" si="34"/>
        <v/>
      </c>
      <c r="H521" s="286" t="str">
        <f t="shared" si="35"/>
        <v>否</v>
      </c>
      <c r="I521" s="271" t="str">
        <f t="shared" si="36"/>
        <v>项</v>
      </c>
    </row>
    <row r="522" s="268" customFormat="true" ht="18.75" spans="1:9">
      <c r="A522" s="304" t="s">
        <v>1039</v>
      </c>
      <c r="B522" s="180" t="s">
        <v>1040</v>
      </c>
      <c r="C522" s="278">
        <v>453</v>
      </c>
      <c r="D522" s="278">
        <v>482</v>
      </c>
      <c r="E522" s="136">
        <f>SUMIFS([2]Sheet1!$D:$D,[2]Sheet1!$A:$A,A522)</f>
        <v>381</v>
      </c>
      <c r="F522" s="147">
        <f t="shared" si="33"/>
        <v>-0.159</v>
      </c>
      <c r="G522" s="147">
        <f t="shared" si="34"/>
        <v>-0.21</v>
      </c>
      <c r="H522" s="286" t="str">
        <f t="shared" si="35"/>
        <v>是</v>
      </c>
      <c r="I522" s="271" t="str">
        <f t="shared" si="36"/>
        <v>项</v>
      </c>
    </row>
    <row r="523" s="268" customFormat="true" ht="18.75" spans="1:9">
      <c r="A523" s="177" t="s">
        <v>1041</v>
      </c>
      <c r="B523" s="180" t="s">
        <v>1042</v>
      </c>
      <c r="C523" s="278">
        <v>3</v>
      </c>
      <c r="D523" s="278">
        <v>0</v>
      </c>
      <c r="E523" s="136">
        <f>SUMIFS([2]Sheet1!$D:$D,[2]Sheet1!$A:$A,A523)</f>
        <v>16</v>
      </c>
      <c r="F523" s="147">
        <f t="shared" si="33"/>
        <v>4.333</v>
      </c>
      <c r="G523" s="147" t="str">
        <f t="shared" si="34"/>
        <v/>
      </c>
      <c r="H523" s="286" t="str">
        <f t="shared" si="35"/>
        <v>是</v>
      </c>
      <c r="I523" s="271" t="str">
        <f t="shared" si="36"/>
        <v>项</v>
      </c>
    </row>
    <row r="524" s="268" customFormat="true" ht="18.75" spans="1:9">
      <c r="A524" s="177" t="s">
        <v>1043</v>
      </c>
      <c r="B524" s="180" t="s">
        <v>1044</v>
      </c>
      <c r="C524" s="278">
        <f>SUM(C525:C527)</f>
        <v>70</v>
      </c>
      <c r="D524" s="278">
        <f>SUM(D525:D527)</f>
        <v>0</v>
      </c>
      <c r="E524" s="278">
        <f>SUM(E525:E527)</f>
        <v>5</v>
      </c>
      <c r="F524" s="147">
        <f t="shared" si="33"/>
        <v>-0.929</v>
      </c>
      <c r="G524" s="147" t="str">
        <f t="shared" si="34"/>
        <v/>
      </c>
      <c r="H524" s="286" t="str">
        <f t="shared" si="35"/>
        <v>是</v>
      </c>
      <c r="I524" s="271" t="str">
        <f t="shared" si="36"/>
        <v>款</v>
      </c>
    </row>
    <row r="525" s="268" customFormat="true" ht="18.75" hidden="true" spans="1:9">
      <c r="A525" s="279" t="s">
        <v>1045</v>
      </c>
      <c r="B525" s="280" t="s">
        <v>1046</v>
      </c>
      <c r="C525" s="281">
        <v>0</v>
      </c>
      <c r="D525" s="281">
        <v>0</v>
      </c>
      <c r="E525" s="136">
        <f>SUMIFS([2]Sheet1!$D:$D,[2]Sheet1!$A:$A,A525)</f>
        <v>0</v>
      </c>
      <c r="F525" s="147" t="str">
        <f t="shared" si="33"/>
        <v/>
      </c>
      <c r="G525" s="147" t="str">
        <f t="shared" si="34"/>
        <v/>
      </c>
      <c r="H525" s="286" t="str">
        <f t="shared" si="35"/>
        <v>否</v>
      </c>
      <c r="I525" s="271" t="str">
        <f t="shared" si="36"/>
        <v>项</v>
      </c>
    </row>
    <row r="526" s="268" customFormat="true" ht="18.75" spans="1:9">
      <c r="A526" s="177" t="s">
        <v>1047</v>
      </c>
      <c r="B526" s="180" t="s">
        <v>1048</v>
      </c>
      <c r="C526" s="278">
        <v>70</v>
      </c>
      <c r="D526" s="278">
        <v>0</v>
      </c>
      <c r="E526" s="136">
        <f>SUMIFS([2]Sheet1!$D:$D,[2]Sheet1!$A:$A,A526)</f>
        <v>5</v>
      </c>
      <c r="F526" s="147">
        <f t="shared" si="33"/>
        <v>-0.929</v>
      </c>
      <c r="G526" s="147" t="str">
        <f t="shared" si="34"/>
        <v/>
      </c>
      <c r="H526" s="286" t="str">
        <f t="shared" si="35"/>
        <v>是</v>
      </c>
      <c r="I526" s="271" t="str">
        <f t="shared" si="36"/>
        <v>项</v>
      </c>
    </row>
    <row r="527" s="268" customFormat="true" ht="18.75" hidden="true" spans="1:9">
      <c r="A527" s="279" t="s">
        <v>1049</v>
      </c>
      <c r="B527" s="280" t="s">
        <v>1050</v>
      </c>
      <c r="C527" s="281">
        <v>0</v>
      </c>
      <c r="D527" s="281">
        <v>0</v>
      </c>
      <c r="E527" s="136">
        <f>SUMIFS([2]Sheet1!$D:$D,[2]Sheet1!$A:$A,A527)</f>
        <v>0</v>
      </c>
      <c r="F527" s="147" t="str">
        <f t="shared" si="33"/>
        <v/>
      </c>
      <c r="G527" s="147" t="str">
        <f t="shared" si="34"/>
        <v/>
      </c>
      <c r="H527" s="286" t="str">
        <f t="shared" si="35"/>
        <v>否</v>
      </c>
      <c r="I527" s="271" t="str">
        <f t="shared" si="36"/>
        <v>项</v>
      </c>
    </row>
    <row r="528" s="268" customFormat="true" ht="18.75" spans="1:9">
      <c r="A528" s="277" t="s">
        <v>145</v>
      </c>
      <c r="B528" s="178" t="s">
        <v>146</v>
      </c>
      <c r="C528" s="278">
        <f>C529+C548+C556+C558+C567+C571+C581+C591+C598+C606+C615+C620+C623+C626+C629+C632+C635+C639+C644+C652+C655</f>
        <v>32051</v>
      </c>
      <c r="D528" s="278">
        <f>D529+D548+D556+D558+D567+D571+D581+D591+D598+D606+D615+D620+D623+D626+D629+D632+D635+D639+D644+D652+D655</f>
        <v>36101</v>
      </c>
      <c r="E528" s="278">
        <f>E529+E548+E556+E558+E567+E571+E581+E591+E598+E606+E615+E620+E623+E626+E629+E632+E635+E639+E644+E652+E655</f>
        <v>34098</v>
      </c>
      <c r="F528" s="147">
        <f t="shared" si="33"/>
        <v>0.064</v>
      </c>
      <c r="G528" s="147">
        <f t="shared" si="34"/>
        <v>-0.055</v>
      </c>
      <c r="H528" s="286" t="str">
        <f t="shared" si="35"/>
        <v>是</v>
      </c>
      <c r="I528" s="271" t="str">
        <f t="shared" si="36"/>
        <v>类</v>
      </c>
    </row>
    <row r="529" s="268" customFormat="true" ht="18.75" spans="1:9">
      <c r="A529" s="177" t="s">
        <v>1051</v>
      </c>
      <c r="B529" s="180" t="s">
        <v>1052</v>
      </c>
      <c r="C529" s="278">
        <f>SUM(C530:C547)</f>
        <v>1468</v>
      </c>
      <c r="D529" s="278">
        <f>SUM(D530:D547)</f>
        <v>1846</v>
      </c>
      <c r="E529" s="278">
        <f>SUM(E530:E547)</f>
        <v>1536</v>
      </c>
      <c r="F529" s="147">
        <f t="shared" si="33"/>
        <v>0.046</v>
      </c>
      <c r="G529" s="147">
        <f t="shared" si="34"/>
        <v>-0.168</v>
      </c>
      <c r="H529" s="286" t="str">
        <f t="shared" si="35"/>
        <v>是</v>
      </c>
      <c r="I529" s="271" t="str">
        <f t="shared" si="36"/>
        <v>款</v>
      </c>
    </row>
    <row r="530" s="269" customFormat="true" ht="18.75" spans="1:9">
      <c r="A530" s="177" t="s">
        <v>1053</v>
      </c>
      <c r="B530" s="180" t="s">
        <v>189</v>
      </c>
      <c r="C530" s="278">
        <v>823</v>
      </c>
      <c r="D530" s="278">
        <v>967</v>
      </c>
      <c r="E530" s="136">
        <f>SUMIFS([2]Sheet1!$D:$D,[2]Sheet1!$A:$A,A530)</f>
        <v>881</v>
      </c>
      <c r="F530" s="147">
        <f t="shared" si="33"/>
        <v>0.07</v>
      </c>
      <c r="G530" s="147">
        <f t="shared" si="34"/>
        <v>-0.089</v>
      </c>
      <c r="H530" s="286" t="str">
        <f t="shared" si="35"/>
        <v>是</v>
      </c>
      <c r="I530" s="271" t="str">
        <f t="shared" si="36"/>
        <v>项</v>
      </c>
    </row>
    <row r="531" s="268" customFormat="true" ht="18.75" hidden="true" spans="1:9">
      <c r="A531" s="279" t="s">
        <v>1054</v>
      </c>
      <c r="B531" s="280" t="s">
        <v>191</v>
      </c>
      <c r="C531" s="281">
        <v>0</v>
      </c>
      <c r="D531" s="281">
        <v>0</v>
      </c>
      <c r="E531" s="136">
        <f>SUMIFS([2]Sheet1!$D:$D,[2]Sheet1!$A:$A,A531)</f>
        <v>0</v>
      </c>
      <c r="F531" s="147" t="str">
        <f t="shared" si="33"/>
        <v/>
      </c>
      <c r="G531" s="147" t="str">
        <f t="shared" si="34"/>
        <v/>
      </c>
      <c r="H531" s="286" t="str">
        <f t="shared" si="35"/>
        <v>否</v>
      </c>
      <c r="I531" s="271" t="str">
        <f t="shared" si="36"/>
        <v>项</v>
      </c>
    </row>
    <row r="532" s="268" customFormat="true" ht="18.75" hidden="true" spans="1:9">
      <c r="A532" s="279" t="s">
        <v>1055</v>
      </c>
      <c r="B532" s="280" t="s">
        <v>193</v>
      </c>
      <c r="C532" s="281">
        <v>0</v>
      </c>
      <c r="D532" s="281">
        <v>0</v>
      </c>
      <c r="E532" s="136">
        <f>SUMIFS([2]Sheet1!$D:$D,[2]Sheet1!$A:$A,A532)</f>
        <v>0</v>
      </c>
      <c r="F532" s="147" t="str">
        <f t="shared" si="33"/>
        <v/>
      </c>
      <c r="G532" s="147" t="str">
        <f t="shared" si="34"/>
        <v/>
      </c>
      <c r="H532" s="286" t="str">
        <f t="shared" si="35"/>
        <v>否</v>
      </c>
      <c r="I532" s="271" t="str">
        <f t="shared" si="36"/>
        <v>项</v>
      </c>
    </row>
    <row r="533" s="268" customFormat="true" ht="18.75" hidden="true" spans="1:9">
      <c r="A533" s="279" t="s">
        <v>1056</v>
      </c>
      <c r="B533" s="280" t="s">
        <v>1057</v>
      </c>
      <c r="C533" s="281">
        <v>0</v>
      </c>
      <c r="D533" s="281">
        <v>0</v>
      </c>
      <c r="E533" s="136">
        <f>SUMIFS([2]Sheet1!$D:$D,[2]Sheet1!$A:$A,A533)</f>
        <v>0</v>
      </c>
      <c r="F533" s="147" t="str">
        <f t="shared" si="33"/>
        <v/>
      </c>
      <c r="G533" s="147" t="str">
        <f t="shared" si="34"/>
        <v/>
      </c>
      <c r="H533" s="286" t="str">
        <f t="shared" si="35"/>
        <v>否</v>
      </c>
      <c r="I533" s="271" t="str">
        <f t="shared" si="36"/>
        <v>项</v>
      </c>
    </row>
    <row r="534" s="268" customFormat="true" ht="18.75" spans="1:9">
      <c r="A534" s="177" t="s">
        <v>1058</v>
      </c>
      <c r="B534" s="180" t="s">
        <v>1059</v>
      </c>
      <c r="C534" s="278">
        <v>2</v>
      </c>
      <c r="D534" s="278">
        <v>103</v>
      </c>
      <c r="E534" s="136">
        <f>SUMIFS([2]Sheet1!$D:$D,[2]Sheet1!$A:$A,A534)</f>
        <v>1</v>
      </c>
      <c r="F534" s="147">
        <f t="shared" si="33"/>
        <v>-0.5</v>
      </c>
      <c r="G534" s="147">
        <f t="shared" si="34"/>
        <v>-0.99</v>
      </c>
      <c r="H534" s="286" t="str">
        <f t="shared" si="35"/>
        <v>是</v>
      </c>
      <c r="I534" s="271" t="str">
        <f t="shared" si="36"/>
        <v>项</v>
      </c>
    </row>
    <row r="535" s="269" customFormat="true" ht="18.75" hidden="true" spans="1:9">
      <c r="A535" s="279" t="s">
        <v>1060</v>
      </c>
      <c r="B535" s="280" t="s">
        <v>1061</v>
      </c>
      <c r="C535" s="281">
        <v>0</v>
      </c>
      <c r="D535" s="281">
        <v>0</v>
      </c>
      <c r="E535" s="136">
        <f>SUMIFS([2]Sheet1!$D:$D,[2]Sheet1!$A:$A,A535)</f>
        <v>0</v>
      </c>
      <c r="F535" s="147" t="str">
        <f t="shared" si="33"/>
        <v/>
      </c>
      <c r="G535" s="147" t="str">
        <f t="shared" si="34"/>
        <v/>
      </c>
      <c r="H535" s="286" t="str">
        <f t="shared" si="35"/>
        <v>否</v>
      </c>
      <c r="I535" s="271" t="str">
        <f t="shared" si="36"/>
        <v>项</v>
      </c>
    </row>
    <row r="536" s="268" customFormat="true" ht="18.75" spans="1:9">
      <c r="A536" s="177" t="s">
        <v>1062</v>
      </c>
      <c r="B536" s="180" t="s">
        <v>1063</v>
      </c>
      <c r="C536" s="278">
        <v>0</v>
      </c>
      <c r="D536" s="278">
        <v>13</v>
      </c>
      <c r="E536" s="136">
        <f>SUMIFS([2]Sheet1!$D:$D,[2]Sheet1!$A:$A,A536)</f>
        <v>0</v>
      </c>
      <c r="F536" s="147" t="str">
        <f t="shared" si="33"/>
        <v/>
      </c>
      <c r="G536" s="147">
        <f t="shared" si="34"/>
        <v>-1</v>
      </c>
      <c r="H536" s="286" t="str">
        <f t="shared" si="35"/>
        <v>是</v>
      </c>
      <c r="I536" s="271" t="str">
        <f t="shared" si="36"/>
        <v>项</v>
      </c>
    </row>
    <row r="537" s="268" customFormat="true" ht="18.75" spans="1:9">
      <c r="A537" s="177" t="s">
        <v>1064</v>
      </c>
      <c r="B537" s="180" t="s">
        <v>290</v>
      </c>
      <c r="C537" s="278">
        <v>3</v>
      </c>
      <c r="D537" s="278">
        <v>3</v>
      </c>
      <c r="E537" s="136">
        <f>SUMIFS([2]Sheet1!$D:$D,[2]Sheet1!$A:$A,A537)</f>
        <v>0</v>
      </c>
      <c r="F537" s="147">
        <f t="shared" si="33"/>
        <v>-1</v>
      </c>
      <c r="G537" s="147">
        <f t="shared" si="34"/>
        <v>-1</v>
      </c>
      <c r="H537" s="286" t="str">
        <f t="shared" si="35"/>
        <v>是</v>
      </c>
      <c r="I537" s="271" t="str">
        <f t="shared" si="36"/>
        <v>项</v>
      </c>
    </row>
    <row r="538" s="268" customFormat="true" ht="18.75" spans="1:9">
      <c r="A538" s="177" t="s">
        <v>1065</v>
      </c>
      <c r="B538" s="180" t="s">
        <v>1066</v>
      </c>
      <c r="C538" s="278">
        <v>495</v>
      </c>
      <c r="D538" s="278">
        <v>608</v>
      </c>
      <c r="E538" s="136">
        <f>SUMIFS([2]Sheet1!$D:$D,[2]Sheet1!$A:$A,A538)</f>
        <v>481</v>
      </c>
      <c r="F538" s="147">
        <f t="shared" si="33"/>
        <v>-0.028</v>
      </c>
      <c r="G538" s="147">
        <f t="shared" si="34"/>
        <v>-0.209</v>
      </c>
      <c r="H538" s="286" t="str">
        <f t="shared" si="35"/>
        <v>是</v>
      </c>
      <c r="I538" s="271" t="str">
        <f t="shared" si="36"/>
        <v>项</v>
      </c>
    </row>
    <row r="539" s="268" customFormat="true" ht="18.75" spans="1:9">
      <c r="A539" s="177" t="s">
        <v>1067</v>
      </c>
      <c r="B539" s="180" t="s">
        <v>1068</v>
      </c>
      <c r="C539" s="278">
        <v>0</v>
      </c>
      <c r="D539" s="278">
        <v>2</v>
      </c>
      <c r="E539" s="136">
        <f>SUMIFS([2]Sheet1!$D:$D,[2]Sheet1!$A:$A,A539)</f>
        <v>0</v>
      </c>
      <c r="F539" s="147" t="str">
        <f t="shared" si="33"/>
        <v/>
      </c>
      <c r="G539" s="147">
        <f t="shared" si="34"/>
        <v>-1</v>
      </c>
      <c r="H539" s="286" t="str">
        <f t="shared" si="35"/>
        <v>是</v>
      </c>
      <c r="I539" s="271" t="str">
        <f t="shared" si="36"/>
        <v>项</v>
      </c>
    </row>
    <row r="540" s="268" customFormat="true" ht="18.75" hidden="true" spans="1:9">
      <c r="A540" s="279" t="s">
        <v>1069</v>
      </c>
      <c r="B540" s="280" t="s">
        <v>1070</v>
      </c>
      <c r="C540" s="281">
        <v>0</v>
      </c>
      <c r="D540" s="281">
        <v>0</v>
      </c>
      <c r="E540" s="136">
        <f>SUMIFS([2]Sheet1!$D:$D,[2]Sheet1!$A:$A,A540)</f>
        <v>0</v>
      </c>
      <c r="F540" s="147" t="str">
        <f t="shared" si="33"/>
        <v/>
      </c>
      <c r="G540" s="147" t="str">
        <f t="shared" si="34"/>
        <v/>
      </c>
      <c r="H540" s="286" t="str">
        <f t="shared" si="35"/>
        <v>否</v>
      </c>
      <c r="I540" s="271" t="str">
        <f t="shared" si="36"/>
        <v>项</v>
      </c>
    </row>
    <row r="541" s="268" customFormat="true" ht="18.75" spans="1:9">
      <c r="A541" s="177" t="s">
        <v>1071</v>
      </c>
      <c r="B541" s="180" t="s">
        <v>1072</v>
      </c>
      <c r="C541" s="278">
        <v>2</v>
      </c>
      <c r="D541" s="278">
        <v>0</v>
      </c>
      <c r="E541" s="136">
        <f>SUMIFS([2]Sheet1!$D:$D,[2]Sheet1!$A:$A,A541)</f>
        <v>0</v>
      </c>
      <c r="F541" s="147">
        <f t="shared" si="33"/>
        <v>-1</v>
      </c>
      <c r="G541" s="147" t="str">
        <f t="shared" si="34"/>
        <v/>
      </c>
      <c r="H541" s="286" t="str">
        <f t="shared" si="35"/>
        <v>是</v>
      </c>
      <c r="I541" s="271" t="str">
        <f t="shared" si="36"/>
        <v>项</v>
      </c>
    </row>
    <row r="542" s="268" customFormat="true" ht="18.75" hidden="true" spans="1:9">
      <c r="A542" s="289">
        <v>2080113</v>
      </c>
      <c r="B542" s="301" t="s">
        <v>1073</v>
      </c>
      <c r="C542" s="281">
        <v>0</v>
      </c>
      <c r="D542" s="281">
        <v>0</v>
      </c>
      <c r="E542" s="136">
        <f>SUMIFS([2]Sheet1!$D:$D,[2]Sheet1!$A:$A,A542)</f>
        <v>0</v>
      </c>
      <c r="F542" s="147" t="str">
        <f t="shared" si="33"/>
        <v/>
      </c>
      <c r="G542" s="147" t="str">
        <f t="shared" si="34"/>
        <v/>
      </c>
      <c r="H542" s="286" t="str">
        <f t="shared" si="35"/>
        <v>否</v>
      </c>
      <c r="I542" s="271" t="str">
        <f t="shared" si="36"/>
        <v>项</v>
      </c>
    </row>
    <row r="543" s="268" customFormat="true" ht="18.75" hidden="true" spans="1:9">
      <c r="A543" s="289">
        <v>2080114</v>
      </c>
      <c r="B543" s="301" t="s">
        <v>1074</v>
      </c>
      <c r="C543" s="281">
        <v>0</v>
      </c>
      <c r="D543" s="281">
        <v>0</v>
      </c>
      <c r="E543" s="136">
        <f>SUMIFS([2]Sheet1!$D:$D,[2]Sheet1!$A:$A,A543)</f>
        <v>0</v>
      </c>
      <c r="F543" s="147" t="str">
        <f t="shared" si="33"/>
        <v/>
      </c>
      <c r="G543" s="147" t="str">
        <f t="shared" si="34"/>
        <v/>
      </c>
      <c r="H543" s="286" t="str">
        <f t="shared" si="35"/>
        <v>否</v>
      </c>
      <c r="I543" s="271" t="str">
        <f t="shared" si="36"/>
        <v>项</v>
      </c>
    </row>
    <row r="544" s="268" customFormat="true" ht="18.75" hidden="true" spans="1:9">
      <c r="A544" s="289">
        <v>2080115</v>
      </c>
      <c r="B544" s="301" t="s">
        <v>1075</v>
      </c>
      <c r="C544" s="281">
        <v>0</v>
      </c>
      <c r="D544" s="281">
        <v>0</v>
      </c>
      <c r="E544" s="136">
        <f>SUMIFS([2]Sheet1!$D:$D,[2]Sheet1!$A:$A,A544)</f>
        <v>0</v>
      </c>
      <c r="F544" s="147" t="str">
        <f t="shared" si="33"/>
        <v/>
      </c>
      <c r="G544" s="147" t="str">
        <f t="shared" si="34"/>
        <v/>
      </c>
      <c r="H544" s="286" t="str">
        <f t="shared" si="35"/>
        <v>否</v>
      </c>
      <c r="I544" s="271" t="str">
        <f t="shared" si="36"/>
        <v>项</v>
      </c>
    </row>
    <row r="545" s="268" customFormat="true" ht="18.75" hidden="true" spans="1:9">
      <c r="A545" s="289">
        <v>2080116</v>
      </c>
      <c r="B545" s="301" t="s">
        <v>1076</v>
      </c>
      <c r="C545" s="281">
        <v>0</v>
      </c>
      <c r="D545" s="281">
        <v>0</v>
      </c>
      <c r="E545" s="136">
        <f>SUMIFS([2]Sheet1!$D:$D,[2]Sheet1!$A:$A,A545)</f>
        <v>0</v>
      </c>
      <c r="F545" s="147" t="str">
        <f t="shared" si="33"/>
        <v/>
      </c>
      <c r="G545" s="147" t="str">
        <f t="shared" si="34"/>
        <v/>
      </c>
      <c r="H545" s="286" t="str">
        <f t="shared" si="35"/>
        <v>否</v>
      </c>
      <c r="I545" s="271" t="str">
        <f t="shared" si="36"/>
        <v>项</v>
      </c>
    </row>
    <row r="546" s="268" customFormat="true" ht="18.75" hidden="true" spans="1:9">
      <c r="A546" s="289">
        <v>2080150</v>
      </c>
      <c r="B546" s="301" t="s">
        <v>1077</v>
      </c>
      <c r="C546" s="281">
        <v>0</v>
      </c>
      <c r="D546" s="281">
        <v>0</v>
      </c>
      <c r="E546" s="136">
        <f>SUMIFS([2]Sheet1!$D:$D,[2]Sheet1!$A:$A,A546)</f>
        <v>0</v>
      </c>
      <c r="F546" s="147" t="str">
        <f t="shared" si="33"/>
        <v/>
      </c>
      <c r="G546" s="147" t="str">
        <f t="shared" si="34"/>
        <v/>
      </c>
      <c r="H546" s="286" t="str">
        <f t="shared" si="35"/>
        <v>否</v>
      </c>
      <c r="I546" s="271" t="str">
        <f t="shared" si="36"/>
        <v>项</v>
      </c>
    </row>
    <row r="547" s="268" customFormat="true" ht="18.75" spans="1:9">
      <c r="A547" s="177" t="s">
        <v>1078</v>
      </c>
      <c r="B547" s="180" t="s">
        <v>1079</v>
      </c>
      <c r="C547" s="278">
        <v>143</v>
      </c>
      <c r="D547" s="278">
        <v>150</v>
      </c>
      <c r="E547" s="136">
        <f>SUMIFS([2]Sheet1!$D:$D,[2]Sheet1!$A:$A,A547)</f>
        <v>173</v>
      </c>
      <c r="F547" s="147">
        <f t="shared" si="33"/>
        <v>0.21</v>
      </c>
      <c r="G547" s="147">
        <f t="shared" si="34"/>
        <v>0.153</v>
      </c>
      <c r="H547" s="286" t="str">
        <f t="shared" si="35"/>
        <v>是</v>
      </c>
      <c r="I547" s="271" t="str">
        <f t="shared" si="36"/>
        <v>项</v>
      </c>
    </row>
    <row r="548" s="268" customFormat="true" ht="18.75" spans="1:9">
      <c r="A548" s="177" t="s">
        <v>1080</v>
      </c>
      <c r="B548" s="180" t="s">
        <v>1081</v>
      </c>
      <c r="C548" s="278">
        <f>SUM(C549:C555)</f>
        <v>252</v>
      </c>
      <c r="D548" s="278">
        <f>SUM(D549:D555)</f>
        <v>295</v>
      </c>
      <c r="E548" s="278">
        <f>SUM(E549:E555)</f>
        <v>315</v>
      </c>
      <c r="F548" s="147">
        <f t="shared" si="33"/>
        <v>0.25</v>
      </c>
      <c r="G548" s="147">
        <f t="shared" si="34"/>
        <v>0.068</v>
      </c>
      <c r="H548" s="286" t="str">
        <f t="shared" si="35"/>
        <v>是</v>
      </c>
      <c r="I548" s="271" t="str">
        <f t="shared" si="36"/>
        <v>款</v>
      </c>
    </row>
    <row r="549" s="268" customFormat="true" ht="18.75" spans="1:9">
      <c r="A549" s="177" t="s">
        <v>1082</v>
      </c>
      <c r="B549" s="180" t="s">
        <v>189</v>
      </c>
      <c r="C549" s="278">
        <v>223</v>
      </c>
      <c r="D549" s="278">
        <v>287</v>
      </c>
      <c r="E549" s="136">
        <f>SUMIFS([2]Sheet1!$D:$D,[2]Sheet1!$A:$A,A549)</f>
        <v>270</v>
      </c>
      <c r="F549" s="147">
        <f t="shared" si="33"/>
        <v>0.211</v>
      </c>
      <c r="G549" s="147">
        <f t="shared" si="34"/>
        <v>-0.059</v>
      </c>
      <c r="H549" s="286" t="str">
        <f t="shared" si="35"/>
        <v>是</v>
      </c>
      <c r="I549" s="271" t="str">
        <f t="shared" si="36"/>
        <v>项</v>
      </c>
    </row>
    <row r="550" s="268" customFormat="true" ht="18.75" hidden="true" spans="1:9">
      <c r="A550" s="279" t="s">
        <v>1083</v>
      </c>
      <c r="B550" s="280" t="s">
        <v>191</v>
      </c>
      <c r="C550" s="281">
        <v>0</v>
      </c>
      <c r="D550" s="281">
        <v>0</v>
      </c>
      <c r="E550" s="136">
        <f>SUMIFS([2]Sheet1!$D:$D,[2]Sheet1!$A:$A,A550)</f>
        <v>0</v>
      </c>
      <c r="F550" s="147" t="str">
        <f t="shared" si="33"/>
        <v/>
      </c>
      <c r="G550" s="147" t="str">
        <f t="shared" si="34"/>
        <v/>
      </c>
      <c r="H550" s="286" t="str">
        <f t="shared" si="35"/>
        <v>否</v>
      </c>
      <c r="I550" s="271" t="str">
        <f t="shared" si="36"/>
        <v>项</v>
      </c>
    </row>
    <row r="551" s="268" customFormat="true" ht="18.75" hidden="true" spans="1:9">
      <c r="A551" s="279" t="s">
        <v>1084</v>
      </c>
      <c r="B551" s="280" t="s">
        <v>193</v>
      </c>
      <c r="C551" s="281">
        <v>0</v>
      </c>
      <c r="D551" s="281">
        <v>0</v>
      </c>
      <c r="E551" s="136">
        <f>SUMIFS([2]Sheet1!$D:$D,[2]Sheet1!$A:$A,A551)</f>
        <v>0</v>
      </c>
      <c r="F551" s="147" t="str">
        <f t="shared" si="33"/>
        <v/>
      </c>
      <c r="G551" s="147" t="str">
        <f t="shared" si="34"/>
        <v/>
      </c>
      <c r="H551" s="286" t="str">
        <f t="shared" si="35"/>
        <v>否</v>
      </c>
      <c r="I551" s="271" t="str">
        <f t="shared" si="36"/>
        <v>项</v>
      </c>
    </row>
    <row r="552" s="268" customFormat="true" ht="18.75" spans="1:9">
      <c r="A552" s="177" t="s">
        <v>1085</v>
      </c>
      <c r="B552" s="180" t="s">
        <v>1086</v>
      </c>
      <c r="C552" s="278">
        <v>10</v>
      </c>
      <c r="D552" s="278">
        <v>0</v>
      </c>
      <c r="E552" s="136">
        <f>SUMIFS([2]Sheet1!$D:$D,[2]Sheet1!$A:$A,A552)</f>
        <v>0</v>
      </c>
      <c r="F552" s="147">
        <f t="shared" si="33"/>
        <v>-1</v>
      </c>
      <c r="G552" s="147" t="str">
        <f t="shared" si="34"/>
        <v/>
      </c>
      <c r="H552" s="286" t="str">
        <f t="shared" si="35"/>
        <v>是</v>
      </c>
      <c r="I552" s="271" t="str">
        <f t="shared" si="36"/>
        <v>项</v>
      </c>
    </row>
    <row r="553" s="268" customFormat="true" ht="18.75" spans="1:9">
      <c r="A553" s="177" t="s">
        <v>1087</v>
      </c>
      <c r="B553" s="180" t="s">
        <v>1088</v>
      </c>
      <c r="C553" s="278">
        <v>8</v>
      </c>
      <c r="D553" s="278">
        <v>5</v>
      </c>
      <c r="E553" s="136">
        <f>SUMIFS([2]Sheet1!$D:$D,[2]Sheet1!$A:$A,A553)</f>
        <v>0</v>
      </c>
      <c r="F553" s="147">
        <f t="shared" si="33"/>
        <v>-1</v>
      </c>
      <c r="G553" s="147">
        <f t="shared" si="34"/>
        <v>-1</v>
      </c>
      <c r="H553" s="286" t="str">
        <f t="shared" si="35"/>
        <v>是</v>
      </c>
      <c r="I553" s="271" t="str">
        <f t="shared" si="36"/>
        <v>项</v>
      </c>
    </row>
    <row r="554" s="269" customFormat="true" ht="18.75" hidden="true" spans="1:9">
      <c r="A554" s="279" t="s">
        <v>1089</v>
      </c>
      <c r="B554" s="280" t="s">
        <v>1090</v>
      </c>
      <c r="C554" s="281">
        <v>0</v>
      </c>
      <c r="D554" s="281">
        <v>0</v>
      </c>
      <c r="E554" s="136">
        <f>SUMIFS([2]Sheet1!$D:$D,[2]Sheet1!$A:$A,A554)</f>
        <v>0</v>
      </c>
      <c r="F554" s="147" t="str">
        <f t="shared" si="33"/>
        <v/>
      </c>
      <c r="G554" s="147" t="str">
        <f t="shared" si="34"/>
        <v/>
      </c>
      <c r="H554" s="286" t="str">
        <f t="shared" si="35"/>
        <v>否</v>
      </c>
      <c r="I554" s="271" t="str">
        <f t="shared" si="36"/>
        <v>项</v>
      </c>
    </row>
    <row r="555" s="268" customFormat="true" ht="18.75" spans="1:9">
      <c r="A555" s="177" t="s">
        <v>1091</v>
      </c>
      <c r="B555" s="180" t="s">
        <v>1092</v>
      </c>
      <c r="C555" s="278">
        <v>11</v>
      </c>
      <c r="D555" s="278">
        <v>3</v>
      </c>
      <c r="E555" s="136">
        <f>SUMIFS([2]Sheet1!$D:$D,[2]Sheet1!$A:$A,A555)</f>
        <v>45</v>
      </c>
      <c r="F555" s="147">
        <f t="shared" si="33"/>
        <v>3.091</v>
      </c>
      <c r="G555" s="147">
        <f t="shared" si="34"/>
        <v>14</v>
      </c>
      <c r="H555" s="286" t="str">
        <f t="shared" si="35"/>
        <v>是</v>
      </c>
      <c r="I555" s="271" t="str">
        <f t="shared" si="36"/>
        <v>项</v>
      </c>
    </row>
    <row r="556" s="268" customFormat="true" ht="18.75" hidden="true" spans="1:9">
      <c r="A556" s="279" t="s">
        <v>1093</v>
      </c>
      <c r="B556" s="280" t="s">
        <v>1094</v>
      </c>
      <c r="C556" s="281">
        <f>C557</f>
        <v>0</v>
      </c>
      <c r="D556" s="281">
        <f>D557</f>
        <v>0</v>
      </c>
      <c r="E556" s="281">
        <f>E557</f>
        <v>0</v>
      </c>
      <c r="F556" s="147" t="str">
        <f t="shared" si="33"/>
        <v/>
      </c>
      <c r="G556" s="147" t="str">
        <f t="shared" si="34"/>
        <v/>
      </c>
      <c r="H556" s="286" t="str">
        <f t="shared" si="35"/>
        <v>否</v>
      </c>
      <c r="I556" s="271" t="str">
        <f t="shared" si="36"/>
        <v>款</v>
      </c>
    </row>
    <row r="557" s="268" customFormat="true" ht="18.75" hidden="true" spans="1:9">
      <c r="A557" s="279" t="s">
        <v>1095</v>
      </c>
      <c r="B557" s="280" t="s">
        <v>1096</v>
      </c>
      <c r="C557" s="281">
        <v>0</v>
      </c>
      <c r="D557" s="281">
        <v>0</v>
      </c>
      <c r="E557" s="136">
        <f>SUMIFS([2]Sheet1!$D:$D,[2]Sheet1!$A:$A,A557)</f>
        <v>0</v>
      </c>
      <c r="F557" s="147" t="str">
        <f t="shared" si="33"/>
        <v/>
      </c>
      <c r="G557" s="147" t="str">
        <f t="shared" si="34"/>
        <v/>
      </c>
      <c r="H557" s="286" t="str">
        <f t="shared" si="35"/>
        <v>否</v>
      </c>
      <c r="I557" s="271" t="str">
        <f t="shared" si="36"/>
        <v>项</v>
      </c>
    </row>
    <row r="558" s="268" customFormat="true" ht="18.75" spans="1:9">
      <c r="A558" s="177" t="s">
        <v>1097</v>
      </c>
      <c r="B558" s="180" t="s">
        <v>1098</v>
      </c>
      <c r="C558" s="278">
        <f>SUM(C559:C566)</f>
        <v>15946</v>
      </c>
      <c r="D558" s="278">
        <f>SUM(D559:D566)</f>
        <v>25635</v>
      </c>
      <c r="E558" s="278">
        <f>SUM(E559:E566)</f>
        <v>21021</v>
      </c>
      <c r="F558" s="147">
        <f t="shared" si="33"/>
        <v>0.318</v>
      </c>
      <c r="G558" s="147">
        <f t="shared" si="34"/>
        <v>-0.18</v>
      </c>
      <c r="H558" s="286" t="str">
        <f t="shared" si="35"/>
        <v>是</v>
      </c>
      <c r="I558" s="271" t="str">
        <f t="shared" si="36"/>
        <v>款</v>
      </c>
    </row>
    <row r="559" s="268" customFormat="true" ht="18.75" spans="1:9">
      <c r="A559" s="177" t="s">
        <v>1099</v>
      </c>
      <c r="B559" s="180" t="s">
        <v>1100</v>
      </c>
      <c r="C559" s="278">
        <v>694</v>
      </c>
      <c r="D559" s="278">
        <v>1392</v>
      </c>
      <c r="E559" s="136">
        <f>SUMIFS([2]Sheet1!$D:$D,[2]Sheet1!$A:$A,A559)</f>
        <v>1114</v>
      </c>
      <c r="F559" s="147">
        <f t="shared" si="33"/>
        <v>0.605</v>
      </c>
      <c r="G559" s="147">
        <f t="shared" si="34"/>
        <v>-0.2</v>
      </c>
      <c r="H559" s="286" t="str">
        <f t="shared" si="35"/>
        <v>是</v>
      </c>
      <c r="I559" s="271" t="str">
        <f t="shared" si="36"/>
        <v>项</v>
      </c>
    </row>
    <row r="560" s="268" customFormat="true" ht="18.75" spans="1:9">
      <c r="A560" s="177" t="s">
        <v>1101</v>
      </c>
      <c r="B560" s="180" t="s">
        <v>1102</v>
      </c>
      <c r="C560" s="278">
        <v>1507</v>
      </c>
      <c r="D560" s="278">
        <v>3017</v>
      </c>
      <c r="E560" s="136">
        <f>SUMIFS([2]Sheet1!$D:$D,[2]Sheet1!$A:$A,A560)</f>
        <v>2857</v>
      </c>
      <c r="F560" s="147">
        <f t="shared" si="33"/>
        <v>0.896</v>
      </c>
      <c r="G560" s="147">
        <f t="shared" si="34"/>
        <v>-0.053</v>
      </c>
      <c r="H560" s="286" t="str">
        <f t="shared" si="35"/>
        <v>是</v>
      </c>
      <c r="I560" s="271" t="str">
        <f t="shared" si="36"/>
        <v>项</v>
      </c>
    </row>
    <row r="561" s="268" customFormat="true" ht="18.75" hidden="true" spans="1:9">
      <c r="A561" s="279" t="s">
        <v>1103</v>
      </c>
      <c r="B561" s="280" t="s">
        <v>1104</v>
      </c>
      <c r="C561" s="281">
        <v>0</v>
      </c>
      <c r="D561" s="281">
        <v>0</v>
      </c>
      <c r="E561" s="136">
        <f>SUMIFS([2]Sheet1!$D:$D,[2]Sheet1!$A:$A,A561)</f>
        <v>0</v>
      </c>
      <c r="F561" s="147" t="str">
        <f t="shared" si="33"/>
        <v/>
      </c>
      <c r="G561" s="147" t="str">
        <f t="shared" si="34"/>
        <v/>
      </c>
      <c r="H561" s="286" t="str">
        <f t="shared" si="35"/>
        <v>否</v>
      </c>
      <c r="I561" s="271" t="str">
        <f t="shared" si="36"/>
        <v>项</v>
      </c>
    </row>
    <row r="562" s="268" customFormat="true" ht="18.75" spans="1:9">
      <c r="A562" s="177" t="s">
        <v>1105</v>
      </c>
      <c r="B562" s="180" t="s">
        <v>1106</v>
      </c>
      <c r="C562" s="278">
        <v>7607</v>
      </c>
      <c r="D562" s="278">
        <f>9512+14</f>
        <v>9526</v>
      </c>
      <c r="E562" s="136">
        <f>SUMIFS([2]Sheet1!$D:$D,[2]Sheet1!$A:$A,A562)</f>
        <v>9000</v>
      </c>
      <c r="F562" s="147">
        <f t="shared" si="33"/>
        <v>0.183</v>
      </c>
      <c r="G562" s="147">
        <f t="shared" si="34"/>
        <v>-0.055</v>
      </c>
      <c r="H562" s="286" t="str">
        <f t="shared" si="35"/>
        <v>是</v>
      </c>
      <c r="I562" s="271" t="str">
        <f t="shared" si="36"/>
        <v>项</v>
      </c>
    </row>
    <row r="563" s="268" customFormat="true" ht="18.75" spans="1:9">
      <c r="A563" s="177" t="s">
        <v>1107</v>
      </c>
      <c r="B563" s="180" t="s">
        <v>1108</v>
      </c>
      <c r="C563" s="278">
        <v>376</v>
      </c>
      <c r="D563" s="278">
        <v>4163</v>
      </c>
      <c r="E563" s="136">
        <f>SUMIFS([2]Sheet1!$D:$D,[2]Sheet1!$A:$A,A563)</f>
        <v>1218</v>
      </c>
      <c r="F563" s="147">
        <f t="shared" si="33"/>
        <v>2.239</v>
      </c>
      <c r="G563" s="147">
        <f t="shared" si="34"/>
        <v>-0.707</v>
      </c>
      <c r="H563" s="286" t="str">
        <f t="shared" si="35"/>
        <v>是</v>
      </c>
      <c r="I563" s="271" t="str">
        <f t="shared" si="36"/>
        <v>项</v>
      </c>
    </row>
    <row r="564" s="269" customFormat="true" ht="18.75" spans="1:9">
      <c r="A564" s="177" t="s">
        <v>1109</v>
      </c>
      <c r="B564" s="180" t="s">
        <v>1110</v>
      </c>
      <c r="C564" s="278">
        <v>3698</v>
      </c>
      <c r="D564" s="278">
        <v>5337</v>
      </c>
      <c r="E564" s="136">
        <f>SUMIFS([2]Sheet1!$D:$D,[2]Sheet1!$A:$A,A564)</f>
        <v>4643</v>
      </c>
      <c r="F564" s="147">
        <f t="shared" si="33"/>
        <v>0.256</v>
      </c>
      <c r="G564" s="147">
        <f t="shared" si="34"/>
        <v>-0.13</v>
      </c>
      <c r="H564" s="286" t="str">
        <f t="shared" si="35"/>
        <v>是</v>
      </c>
      <c r="I564" s="271" t="str">
        <f t="shared" si="36"/>
        <v>项</v>
      </c>
    </row>
    <row r="565" s="268" customFormat="true" ht="18.75" hidden="true" spans="1:9">
      <c r="A565" s="289">
        <v>2080508</v>
      </c>
      <c r="B565" s="301" t="s">
        <v>1111</v>
      </c>
      <c r="C565" s="281">
        <v>0</v>
      </c>
      <c r="D565" s="281">
        <v>0</v>
      </c>
      <c r="E565" s="136">
        <f>SUMIFS([2]Sheet1!$D:$D,[2]Sheet1!$A:$A,A565)</f>
        <v>0</v>
      </c>
      <c r="F565" s="147" t="str">
        <f t="shared" si="33"/>
        <v/>
      </c>
      <c r="G565" s="147" t="str">
        <f t="shared" si="34"/>
        <v/>
      </c>
      <c r="H565" s="286" t="str">
        <f t="shared" si="35"/>
        <v>否</v>
      </c>
      <c r="I565" s="271" t="str">
        <f t="shared" si="36"/>
        <v>项</v>
      </c>
    </row>
    <row r="566" s="268" customFormat="true" ht="18.75" spans="1:9">
      <c r="A566" s="177" t="s">
        <v>1112</v>
      </c>
      <c r="B566" s="180" t="s">
        <v>1113</v>
      </c>
      <c r="C566" s="278">
        <v>2064</v>
      </c>
      <c r="D566" s="278">
        <v>2200</v>
      </c>
      <c r="E566" s="136">
        <f>SUMIFS([2]Sheet1!$D:$D,[2]Sheet1!$A:$A,A566)</f>
        <v>2189</v>
      </c>
      <c r="F566" s="147">
        <f t="shared" si="33"/>
        <v>0.061</v>
      </c>
      <c r="G566" s="147">
        <f t="shared" si="34"/>
        <v>-0.005</v>
      </c>
      <c r="H566" s="286" t="str">
        <f t="shared" si="35"/>
        <v>是</v>
      </c>
      <c r="I566" s="271" t="str">
        <f t="shared" si="36"/>
        <v>项</v>
      </c>
    </row>
    <row r="567" s="268" customFormat="true" ht="18.75" hidden="true" spans="1:9">
      <c r="A567" s="279" t="s">
        <v>1114</v>
      </c>
      <c r="B567" s="280" t="s">
        <v>1115</v>
      </c>
      <c r="C567" s="281">
        <f>SUM(C568:C570)</f>
        <v>0</v>
      </c>
      <c r="D567" s="281">
        <f>SUM(D568:D570)</f>
        <v>0</v>
      </c>
      <c r="E567" s="281">
        <f>SUM(E568:E570)</f>
        <v>0</v>
      </c>
      <c r="F567" s="147" t="str">
        <f t="shared" si="33"/>
        <v/>
      </c>
      <c r="G567" s="147" t="str">
        <f t="shared" si="34"/>
        <v/>
      </c>
      <c r="H567" s="286" t="str">
        <f t="shared" si="35"/>
        <v>否</v>
      </c>
      <c r="I567" s="271" t="str">
        <f t="shared" si="36"/>
        <v>款</v>
      </c>
    </row>
    <row r="568" s="268" customFormat="true" ht="18.75" hidden="true" spans="1:9">
      <c r="A568" s="279" t="s">
        <v>1116</v>
      </c>
      <c r="B568" s="280" t="s">
        <v>1117</v>
      </c>
      <c r="C568" s="281">
        <v>0</v>
      </c>
      <c r="D568" s="281">
        <v>0</v>
      </c>
      <c r="E568" s="136">
        <f>SUMIFS([2]Sheet1!$D:$D,[2]Sheet1!$A:$A,A568)</f>
        <v>0</v>
      </c>
      <c r="F568" s="147" t="str">
        <f t="shared" si="33"/>
        <v/>
      </c>
      <c r="G568" s="147" t="str">
        <f t="shared" si="34"/>
        <v/>
      </c>
      <c r="H568" s="286" t="str">
        <f t="shared" si="35"/>
        <v>否</v>
      </c>
      <c r="I568" s="271" t="str">
        <f t="shared" si="36"/>
        <v>项</v>
      </c>
    </row>
    <row r="569" s="268" customFormat="true" ht="18.75" hidden="true" spans="1:9">
      <c r="A569" s="279" t="s">
        <v>1118</v>
      </c>
      <c r="B569" s="280" t="s">
        <v>1119</v>
      </c>
      <c r="C569" s="281">
        <v>0</v>
      </c>
      <c r="D569" s="281">
        <v>0</v>
      </c>
      <c r="E569" s="136">
        <f>SUMIFS([2]Sheet1!$D:$D,[2]Sheet1!$A:$A,A569)</f>
        <v>0</v>
      </c>
      <c r="F569" s="147" t="str">
        <f t="shared" si="33"/>
        <v/>
      </c>
      <c r="G569" s="147" t="str">
        <f t="shared" si="34"/>
        <v/>
      </c>
      <c r="H569" s="286" t="str">
        <f t="shared" si="35"/>
        <v>否</v>
      </c>
      <c r="I569" s="271" t="str">
        <f t="shared" si="36"/>
        <v>项</v>
      </c>
    </row>
    <row r="570" s="268" customFormat="true" ht="18.75" hidden="true" spans="1:9">
      <c r="A570" s="279" t="s">
        <v>1120</v>
      </c>
      <c r="B570" s="280" t="s">
        <v>1121</v>
      </c>
      <c r="C570" s="281">
        <v>0</v>
      </c>
      <c r="D570" s="281">
        <v>0</v>
      </c>
      <c r="E570" s="136">
        <f>SUMIFS([2]Sheet1!$D:$D,[2]Sheet1!$A:$A,A570)</f>
        <v>0</v>
      </c>
      <c r="F570" s="147" t="str">
        <f t="shared" si="33"/>
        <v/>
      </c>
      <c r="G570" s="147" t="str">
        <f t="shared" si="34"/>
        <v/>
      </c>
      <c r="H570" s="286" t="str">
        <f t="shared" si="35"/>
        <v>否</v>
      </c>
      <c r="I570" s="271" t="str">
        <f t="shared" si="36"/>
        <v>项</v>
      </c>
    </row>
    <row r="571" s="268" customFormat="true" ht="18.75" spans="1:9">
      <c r="A571" s="177" t="s">
        <v>1122</v>
      </c>
      <c r="B571" s="180" t="s">
        <v>1123</v>
      </c>
      <c r="C571" s="278">
        <f>SUM(C572:C580)</f>
        <v>554</v>
      </c>
      <c r="D571" s="278">
        <f>SUM(D572:D580)</f>
        <v>650</v>
      </c>
      <c r="E571" s="278">
        <f>SUM(E572:E580)</f>
        <v>612</v>
      </c>
      <c r="F571" s="147">
        <f t="shared" si="33"/>
        <v>0.105</v>
      </c>
      <c r="G571" s="147">
        <f t="shared" si="34"/>
        <v>-0.058</v>
      </c>
      <c r="H571" s="286" t="str">
        <f t="shared" si="35"/>
        <v>是</v>
      </c>
      <c r="I571" s="271" t="str">
        <f t="shared" si="36"/>
        <v>款</v>
      </c>
    </row>
    <row r="572" s="268" customFormat="true" ht="18.75" hidden="true" spans="1:9">
      <c r="A572" s="279" t="s">
        <v>1124</v>
      </c>
      <c r="B572" s="280" t="s">
        <v>1125</v>
      </c>
      <c r="C572" s="281">
        <v>0</v>
      </c>
      <c r="D572" s="281">
        <v>0</v>
      </c>
      <c r="E572" s="136">
        <f>SUMIFS([2]Sheet1!$D:$D,[2]Sheet1!$A:$A,A572)</f>
        <v>0</v>
      </c>
      <c r="F572" s="147" t="str">
        <f t="shared" si="33"/>
        <v/>
      </c>
      <c r="G572" s="147" t="str">
        <f t="shared" si="34"/>
        <v/>
      </c>
      <c r="H572" s="286" t="str">
        <f t="shared" si="35"/>
        <v>否</v>
      </c>
      <c r="I572" s="271" t="str">
        <f t="shared" si="36"/>
        <v>项</v>
      </c>
    </row>
    <row r="573" s="268" customFormat="true" ht="18.75" hidden="true" spans="1:9">
      <c r="A573" s="279" t="s">
        <v>1126</v>
      </c>
      <c r="B573" s="280" t="s">
        <v>1127</v>
      </c>
      <c r="C573" s="281">
        <v>0</v>
      </c>
      <c r="D573" s="281">
        <v>0</v>
      </c>
      <c r="E573" s="136">
        <f>SUMIFS([2]Sheet1!$D:$D,[2]Sheet1!$A:$A,A573)</f>
        <v>0</v>
      </c>
      <c r="F573" s="147" t="str">
        <f t="shared" si="33"/>
        <v/>
      </c>
      <c r="G573" s="147" t="str">
        <f t="shared" si="34"/>
        <v/>
      </c>
      <c r="H573" s="286" t="str">
        <f t="shared" si="35"/>
        <v>否</v>
      </c>
      <c r="I573" s="271" t="str">
        <f t="shared" si="36"/>
        <v>项</v>
      </c>
    </row>
    <row r="574" s="268" customFormat="true" ht="18.75" spans="1:9">
      <c r="A574" s="177" t="s">
        <v>1128</v>
      </c>
      <c r="B574" s="180" t="s">
        <v>1129</v>
      </c>
      <c r="C574" s="278">
        <v>0</v>
      </c>
      <c r="D574" s="278">
        <v>130</v>
      </c>
      <c r="E574" s="136">
        <f>SUMIFS([2]Sheet1!$D:$D,[2]Sheet1!$A:$A,A574)</f>
        <v>0</v>
      </c>
      <c r="F574" s="147" t="str">
        <f t="shared" si="33"/>
        <v/>
      </c>
      <c r="G574" s="147">
        <f t="shared" si="34"/>
        <v>-1</v>
      </c>
      <c r="H574" s="286" t="str">
        <f t="shared" si="35"/>
        <v>是</v>
      </c>
      <c r="I574" s="271" t="str">
        <f t="shared" si="36"/>
        <v>项</v>
      </c>
    </row>
    <row r="575" s="268" customFormat="true" ht="18.75" hidden="true" spans="1:9">
      <c r="A575" s="279" t="s">
        <v>1130</v>
      </c>
      <c r="B575" s="280" t="s">
        <v>1131</v>
      </c>
      <c r="C575" s="281">
        <v>0</v>
      </c>
      <c r="D575" s="281">
        <v>0</v>
      </c>
      <c r="E575" s="136">
        <f>SUMIFS([2]Sheet1!$D:$D,[2]Sheet1!$A:$A,A575)</f>
        <v>0</v>
      </c>
      <c r="F575" s="147" t="str">
        <f t="shared" si="33"/>
        <v/>
      </c>
      <c r="G575" s="147" t="str">
        <f t="shared" si="34"/>
        <v/>
      </c>
      <c r="H575" s="286" t="str">
        <f t="shared" si="35"/>
        <v>否</v>
      </c>
      <c r="I575" s="271" t="str">
        <f t="shared" si="36"/>
        <v>项</v>
      </c>
    </row>
    <row r="576" s="268" customFormat="true" ht="18.75" hidden="true" spans="1:9">
      <c r="A576" s="279" t="s">
        <v>1132</v>
      </c>
      <c r="B576" s="280" t="s">
        <v>1133</v>
      </c>
      <c r="C576" s="281">
        <v>0</v>
      </c>
      <c r="D576" s="281">
        <v>0</v>
      </c>
      <c r="E576" s="136">
        <f>SUMIFS([2]Sheet1!$D:$D,[2]Sheet1!$A:$A,A576)</f>
        <v>0</v>
      </c>
      <c r="F576" s="147" t="str">
        <f t="shared" si="33"/>
        <v/>
      </c>
      <c r="G576" s="147" t="str">
        <f t="shared" si="34"/>
        <v/>
      </c>
      <c r="H576" s="286" t="str">
        <f t="shared" si="35"/>
        <v>否</v>
      </c>
      <c r="I576" s="271" t="str">
        <f t="shared" si="36"/>
        <v>项</v>
      </c>
    </row>
    <row r="577" s="268" customFormat="true" ht="18.75" hidden="true" spans="1:9">
      <c r="A577" s="279" t="s">
        <v>1134</v>
      </c>
      <c r="B577" s="280" t="s">
        <v>1135</v>
      </c>
      <c r="C577" s="281">
        <v>0</v>
      </c>
      <c r="D577" s="281">
        <v>0</v>
      </c>
      <c r="E577" s="136">
        <f>SUMIFS([2]Sheet1!$D:$D,[2]Sheet1!$A:$A,A577)</f>
        <v>0</v>
      </c>
      <c r="F577" s="147" t="str">
        <f t="shared" si="33"/>
        <v/>
      </c>
      <c r="G577" s="147" t="str">
        <f t="shared" si="34"/>
        <v/>
      </c>
      <c r="H577" s="286" t="str">
        <f t="shared" si="35"/>
        <v>否</v>
      </c>
      <c r="I577" s="271" t="str">
        <f t="shared" si="36"/>
        <v>项</v>
      </c>
    </row>
    <row r="578" s="269" customFormat="true" ht="18.75" hidden="true" spans="1:9">
      <c r="A578" s="279" t="s">
        <v>1136</v>
      </c>
      <c r="B578" s="280" t="s">
        <v>1137</v>
      </c>
      <c r="C578" s="281">
        <v>0</v>
      </c>
      <c r="D578" s="281">
        <v>0</v>
      </c>
      <c r="E578" s="136">
        <f>SUMIFS([2]Sheet1!$D:$D,[2]Sheet1!$A:$A,A578)</f>
        <v>0</v>
      </c>
      <c r="F578" s="147" t="str">
        <f t="shared" si="33"/>
        <v/>
      </c>
      <c r="G578" s="147" t="str">
        <f t="shared" si="34"/>
        <v/>
      </c>
      <c r="H578" s="286" t="str">
        <f t="shared" si="35"/>
        <v>否</v>
      </c>
      <c r="I578" s="271" t="str">
        <f t="shared" si="36"/>
        <v>项</v>
      </c>
    </row>
    <row r="579" s="268" customFormat="true" ht="18.75" hidden="true" spans="1:9">
      <c r="A579" s="279" t="s">
        <v>1138</v>
      </c>
      <c r="B579" s="280" t="s">
        <v>1139</v>
      </c>
      <c r="C579" s="281">
        <v>0</v>
      </c>
      <c r="D579" s="281">
        <v>0</v>
      </c>
      <c r="E579" s="136">
        <f>SUMIFS([2]Sheet1!$D:$D,[2]Sheet1!$A:$A,A579)</f>
        <v>0</v>
      </c>
      <c r="F579" s="147" t="str">
        <f t="shared" si="33"/>
        <v/>
      </c>
      <c r="G579" s="147" t="str">
        <f t="shared" si="34"/>
        <v/>
      </c>
      <c r="H579" s="286" t="str">
        <f t="shared" si="35"/>
        <v>否</v>
      </c>
      <c r="I579" s="271" t="str">
        <f t="shared" si="36"/>
        <v>项</v>
      </c>
    </row>
    <row r="580" s="268" customFormat="true" ht="18.75" spans="1:9">
      <c r="A580" s="177" t="s">
        <v>1140</v>
      </c>
      <c r="B580" s="180" t="s">
        <v>1141</v>
      </c>
      <c r="C580" s="278">
        <v>554</v>
      </c>
      <c r="D580" s="278">
        <v>520</v>
      </c>
      <c r="E580" s="136">
        <f>SUMIFS([2]Sheet1!$D:$D,[2]Sheet1!$A:$A,A580)</f>
        <v>612</v>
      </c>
      <c r="F580" s="147">
        <f t="shared" si="33"/>
        <v>0.105</v>
      </c>
      <c r="G580" s="147">
        <f t="shared" si="34"/>
        <v>0.177</v>
      </c>
      <c r="H580" s="286" t="str">
        <f t="shared" si="35"/>
        <v>是</v>
      </c>
      <c r="I580" s="271" t="str">
        <f t="shared" si="36"/>
        <v>项</v>
      </c>
    </row>
    <row r="581" s="268" customFormat="true" ht="18.75" spans="1:9">
      <c r="A581" s="177" t="s">
        <v>1142</v>
      </c>
      <c r="B581" s="180" t="s">
        <v>1143</v>
      </c>
      <c r="C581" s="278">
        <f>SUM(C582:C590)</f>
        <v>3213</v>
      </c>
      <c r="D581" s="278">
        <f>SUM(D582:D590)</f>
        <v>2080</v>
      </c>
      <c r="E581" s="278">
        <f>SUM(E582:E590)</f>
        <v>3935</v>
      </c>
      <c r="F581" s="147">
        <f t="shared" ref="F581:F644" si="37">IF(C581&gt;0,E581/C581-1,IF(C581&lt;0,-(E581/C581-1),""))</f>
        <v>0.225</v>
      </c>
      <c r="G581" s="147">
        <f t="shared" ref="G581:G644" si="38">IFERROR(E581/D581-1,"")</f>
        <v>0.892</v>
      </c>
      <c r="H581" s="286" t="str">
        <f t="shared" ref="H581:H644" si="39">IF(LEN(A581)=3,"是",IF(B581&lt;&gt;"",IF(SUM(C581:E581)&lt;&gt;0,"是","否"),"是"))</f>
        <v>是</v>
      </c>
      <c r="I581" s="271" t="str">
        <f t="shared" ref="I581:I644" si="40">IF(LEN(A581)=3,"类",IF(LEN(A581)=5,"款","项"))</f>
        <v>款</v>
      </c>
    </row>
    <row r="582" s="268" customFormat="true" ht="18.75" spans="1:9">
      <c r="A582" s="177" t="s">
        <v>1144</v>
      </c>
      <c r="B582" s="180" t="s">
        <v>1145</v>
      </c>
      <c r="C582" s="278">
        <v>376</v>
      </c>
      <c r="D582" s="278">
        <v>1127</v>
      </c>
      <c r="E582" s="136">
        <f>SUMIFS([2]Sheet1!$D:$D,[2]Sheet1!$A:$A,A582)</f>
        <v>1198</v>
      </c>
      <c r="F582" s="147">
        <f t="shared" si="37"/>
        <v>2.186</v>
      </c>
      <c r="G582" s="147">
        <f t="shared" si="38"/>
        <v>0.063</v>
      </c>
      <c r="H582" s="286" t="str">
        <f t="shared" si="39"/>
        <v>是</v>
      </c>
      <c r="I582" s="271" t="str">
        <f t="shared" si="40"/>
        <v>项</v>
      </c>
    </row>
    <row r="583" s="268" customFormat="true" ht="18.75" spans="1:9">
      <c r="A583" s="177" t="s">
        <v>1146</v>
      </c>
      <c r="B583" s="180" t="s">
        <v>1147</v>
      </c>
      <c r="C583" s="278">
        <v>364</v>
      </c>
      <c r="D583" s="278">
        <v>68</v>
      </c>
      <c r="E583" s="136">
        <f>SUMIFS([2]Sheet1!$D:$D,[2]Sheet1!$A:$A,A583)</f>
        <v>474</v>
      </c>
      <c r="F583" s="147">
        <f t="shared" si="37"/>
        <v>0.302</v>
      </c>
      <c r="G583" s="147">
        <f t="shared" si="38"/>
        <v>5.971</v>
      </c>
      <c r="H583" s="286" t="str">
        <f t="shared" si="39"/>
        <v>是</v>
      </c>
      <c r="I583" s="271" t="str">
        <f t="shared" si="40"/>
        <v>项</v>
      </c>
    </row>
    <row r="584" s="268" customFormat="true" ht="18.75" spans="1:9">
      <c r="A584" s="177" t="s">
        <v>1148</v>
      </c>
      <c r="B584" s="180" t="s">
        <v>1149</v>
      </c>
      <c r="C584" s="278">
        <v>566</v>
      </c>
      <c r="D584" s="278">
        <v>45</v>
      </c>
      <c r="E584" s="136">
        <f>SUMIFS([2]Sheet1!$D:$D,[2]Sheet1!$A:$A,A584)</f>
        <v>318</v>
      </c>
      <c r="F584" s="147">
        <f t="shared" si="37"/>
        <v>-0.438</v>
      </c>
      <c r="G584" s="147">
        <f t="shared" si="38"/>
        <v>6.067</v>
      </c>
      <c r="H584" s="286" t="str">
        <f t="shared" si="39"/>
        <v>是</v>
      </c>
      <c r="I584" s="271" t="str">
        <f t="shared" si="40"/>
        <v>项</v>
      </c>
    </row>
    <row r="585" s="268" customFormat="true" ht="18.75" spans="1:9">
      <c r="A585" s="177" t="s">
        <v>1150</v>
      </c>
      <c r="B585" s="180" t="s">
        <v>1151</v>
      </c>
      <c r="C585" s="278">
        <v>18</v>
      </c>
      <c r="D585" s="278">
        <v>0</v>
      </c>
      <c r="E585" s="136">
        <f>SUMIFS([2]Sheet1!$D:$D,[2]Sheet1!$A:$A,A585)</f>
        <v>0</v>
      </c>
      <c r="F585" s="147">
        <f t="shared" si="37"/>
        <v>-1</v>
      </c>
      <c r="G585" s="147" t="str">
        <f t="shared" si="38"/>
        <v/>
      </c>
      <c r="H585" s="286" t="str">
        <f t="shared" si="39"/>
        <v>是</v>
      </c>
      <c r="I585" s="271" t="str">
        <f t="shared" si="40"/>
        <v>项</v>
      </c>
    </row>
    <row r="586" s="268" customFormat="true" ht="18.75" spans="1:9">
      <c r="A586" s="177" t="s">
        <v>1152</v>
      </c>
      <c r="B586" s="180" t="s">
        <v>1153</v>
      </c>
      <c r="C586" s="278">
        <v>247</v>
      </c>
      <c r="D586" s="278">
        <v>75</v>
      </c>
      <c r="E586" s="136">
        <f>SUMIFS([2]Sheet1!$D:$D,[2]Sheet1!$A:$A,A586)</f>
        <v>213</v>
      </c>
      <c r="F586" s="147">
        <f t="shared" si="37"/>
        <v>-0.138</v>
      </c>
      <c r="G586" s="147">
        <f t="shared" si="38"/>
        <v>1.84</v>
      </c>
      <c r="H586" s="286" t="str">
        <f t="shared" si="39"/>
        <v>是</v>
      </c>
      <c r="I586" s="271" t="str">
        <f t="shared" si="40"/>
        <v>项</v>
      </c>
    </row>
    <row r="587" s="268" customFormat="true" ht="18.75" spans="1:9">
      <c r="A587" s="279" t="s">
        <v>1154</v>
      </c>
      <c r="B587" s="280" t="s">
        <v>1155</v>
      </c>
      <c r="C587" s="281">
        <v>0</v>
      </c>
      <c r="D587" s="281">
        <v>0</v>
      </c>
      <c r="E587" s="136">
        <f>SUMIFS([2]Sheet1!$D:$D,[2]Sheet1!$A:$A,A587)</f>
        <v>336</v>
      </c>
      <c r="F587" s="147" t="str">
        <f t="shared" si="37"/>
        <v/>
      </c>
      <c r="G587" s="147" t="str">
        <f t="shared" si="38"/>
        <v/>
      </c>
      <c r="H587" s="286" t="str">
        <f t="shared" si="39"/>
        <v>是</v>
      </c>
      <c r="I587" s="271" t="str">
        <f t="shared" si="40"/>
        <v>项</v>
      </c>
    </row>
    <row r="588" s="269" customFormat="true" ht="18.75" hidden="true" spans="1:9">
      <c r="A588" s="279" t="s">
        <v>1156</v>
      </c>
      <c r="B588" s="295" t="s">
        <v>1157</v>
      </c>
      <c r="C588" s="281">
        <v>0</v>
      </c>
      <c r="D588" s="281">
        <v>0</v>
      </c>
      <c r="E588" s="136">
        <f>SUMIFS([2]Sheet1!$D:$D,[2]Sheet1!$A:$A,A588)</f>
        <v>0</v>
      </c>
      <c r="F588" s="147" t="str">
        <f t="shared" si="37"/>
        <v/>
      </c>
      <c r="G588" s="147" t="str">
        <f t="shared" si="38"/>
        <v/>
      </c>
      <c r="H588" s="286" t="str">
        <f t="shared" si="39"/>
        <v>否</v>
      </c>
      <c r="I588" s="271" t="str">
        <f t="shared" si="40"/>
        <v>项</v>
      </c>
    </row>
    <row r="589" s="268" customFormat="true" ht="18.75" spans="1:9">
      <c r="A589" s="177" t="s">
        <v>1158</v>
      </c>
      <c r="B589" s="288" t="s">
        <v>1159</v>
      </c>
      <c r="C589" s="278">
        <v>0</v>
      </c>
      <c r="D589" s="278">
        <v>10</v>
      </c>
      <c r="E589" s="136">
        <f>SUMIFS([2]Sheet1!$D:$D,[2]Sheet1!$A:$A,A589)</f>
        <v>0</v>
      </c>
      <c r="F589" s="147" t="str">
        <f t="shared" si="37"/>
        <v/>
      </c>
      <c r="G589" s="147">
        <f t="shared" si="38"/>
        <v>-1</v>
      </c>
      <c r="H589" s="286" t="str">
        <f t="shared" si="39"/>
        <v>是</v>
      </c>
      <c r="I589" s="271" t="str">
        <f t="shared" si="40"/>
        <v>项</v>
      </c>
    </row>
    <row r="590" s="268" customFormat="true" ht="18.75" spans="1:9">
      <c r="A590" s="177" t="s">
        <v>1160</v>
      </c>
      <c r="B590" s="180" t="s">
        <v>1161</v>
      </c>
      <c r="C590" s="278">
        <v>1642</v>
      </c>
      <c r="D590" s="278">
        <v>755</v>
      </c>
      <c r="E590" s="136">
        <f>SUMIFS([2]Sheet1!$D:$D,[2]Sheet1!$A:$A,A590)</f>
        <v>1396</v>
      </c>
      <c r="F590" s="147">
        <f t="shared" si="37"/>
        <v>-0.15</v>
      </c>
      <c r="G590" s="147">
        <f t="shared" si="38"/>
        <v>0.849</v>
      </c>
      <c r="H590" s="286" t="str">
        <f t="shared" si="39"/>
        <v>是</v>
      </c>
      <c r="I590" s="271" t="str">
        <f t="shared" si="40"/>
        <v>项</v>
      </c>
    </row>
    <row r="591" s="268" customFormat="true" ht="18.75" spans="1:9">
      <c r="A591" s="177" t="s">
        <v>1162</v>
      </c>
      <c r="B591" s="180" t="s">
        <v>1163</v>
      </c>
      <c r="C591" s="278">
        <f>SUM(C592:C597)</f>
        <v>297</v>
      </c>
      <c r="D591" s="278">
        <f>SUM(D592:D597)</f>
        <v>560</v>
      </c>
      <c r="E591" s="278">
        <f>SUM(E592:E597)</f>
        <v>594</v>
      </c>
      <c r="F591" s="147">
        <f t="shared" si="37"/>
        <v>1</v>
      </c>
      <c r="G591" s="147">
        <f t="shared" si="38"/>
        <v>0.061</v>
      </c>
      <c r="H591" s="286" t="str">
        <f t="shared" si="39"/>
        <v>是</v>
      </c>
      <c r="I591" s="271" t="str">
        <f t="shared" si="40"/>
        <v>款</v>
      </c>
    </row>
    <row r="592" s="268" customFormat="true" ht="18.75" spans="1:9">
      <c r="A592" s="177" t="s">
        <v>1164</v>
      </c>
      <c r="B592" s="180" t="s">
        <v>1165</v>
      </c>
      <c r="C592" s="278">
        <v>0</v>
      </c>
      <c r="D592" s="278">
        <v>328</v>
      </c>
      <c r="E592" s="136">
        <f>SUMIFS([2]Sheet1!$D:$D,[2]Sheet1!$A:$A,A592)</f>
        <v>150</v>
      </c>
      <c r="F592" s="147" t="str">
        <f t="shared" si="37"/>
        <v/>
      </c>
      <c r="G592" s="147">
        <f t="shared" si="38"/>
        <v>-0.543</v>
      </c>
      <c r="H592" s="286" t="str">
        <f t="shared" si="39"/>
        <v>是</v>
      </c>
      <c r="I592" s="271" t="str">
        <f t="shared" si="40"/>
        <v>项</v>
      </c>
    </row>
    <row r="593" s="268" customFormat="true" ht="18.75" spans="1:9">
      <c r="A593" s="177" t="s">
        <v>1166</v>
      </c>
      <c r="B593" s="180" t="s">
        <v>1167</v>
      </c>
      <c r="C593" s="278">
        <v>209</v>
      </c>
      <c r="D593" s="278">
        <v>95</v>
      </c>
      <c r="E593" s="136">
        <f>SUMIFS([2]Sheet1!$D:$D,[2]Sheet1!$A:$A,A593)</f>
        <v>200</v>
      </c>
      <c r="F593" s="147">
        <f t="shared" si="37"/>
        <v>-0.043</v>
      </c>
      <c r="G593" s="147">
        <f t="shared" si="38"/>
        <v>1.105</v>
      </c>
      <c r="H593" s="286" t="str">
        <f t="shared" si="39"/>
        <v>是</v>
      </c>
      <c r="I593" s="271" t="str">
        <f t="shared" si="40"/>
        <v>项</v>
      </c>
    </row>
    <row r="594" s="268" customFormat="true" ht="18.75" spans="1:9">
      <c r="A594" s="177" t="s">
        <v>1168</v>
      </c>
      <c r="B594" s="180" t="s">
        <v>1169</v>
      </c>
      <c r="C594" s="278">
        <v>49</v>
      </c>
      <c r="D594" s="278">
        <v>39</v>
      </c>
      <c r="E594" s="136">
        <f>SUMIFS([2]Sheet1!$D:$D,[2]Sheet1!$A:$A,A594)</f>
        <v>44</v>
      </c>
      <c r="F594" s="147">
        <f t="shared" si="37"/>
        <v>-0.102</v>
      </c>
      <c r="G594" s="147">
        <f t="shared" si="38"/>
        <v>0.128</v>
      </c>
      <c r="H594" s="286" t="str">
        <f t="shared" si="39"/>
        <v>是</v>
      </c>
      <c r="I594" s="271" t="str">
        <f t="shared" si="40"/>
        <v>项</v>
      </c>
    </row>
    <row r="595" s="268" customFormat="true" ht="18.75" spans="1:9">
      <c r="A595" s="177" t="s">
        <v>1170</v>
      </c>
      <c r="B595" s="180" t="s">
        <v>1171</v>
      </c>
      <c r="C595" s="278">
        <v>0</v>
      </c>
      <c r="D595" s="278">
        <v>28</v>
      </c>
      <c r="E595" s="136">
        <f>SUMIFS([2]Sheet1!$D:$D,[2]Sheet1!$A:$A,A595)</f>
        <v>0</v>
      </c>
      <c r="F595" s="147" t="str">
        <f t="shared" si="37"/>
        <v/>
      </c>
      <c r="G595" s="147">
        <f t="shared" si="38"/>
        <v>-1</v>
      </c>
      <c r="H595" s="286" t="str">
        <f t="shared" si="39"/>
        <v>是</v>
      </c>
      <c r="I595" s="271" t="str">
        <f t="shared" si="40"/>
        <v>项</v>
      </c>
    </row>
    <row r="596" s="269" customFormat="true" ht="18.75" spans="1:9">
      <c r="A596" s="177" t="s">
        <v>1172</v>
      </c>
      <c r="B596" s="180" t="s">
        <v>1173</v>
      </c>
      <c r="C596" s="278">
        <v>36</v>
      </c>
      <c r="D596" s="278">
        <v>0</v>
      </c>
      <c r="E596" s="136">
        <f>SUMIFS([2]Sheet1!$D:$D,[2]Sheet1!$A:$A,A596)</f>
        <v>200</v>
      </c>
      <c r="F596" s="147">
        <f t="shared" si="37"/>
        <v>4.556</v>
      </c>
      <c r="G596" s="147" t="str">
        <f t="shared" si="38"/>
        <v/>
      </c>
      <c r="H596" s="286" t="str">
        <f t="shared" si="39"/>
        <v>是</v>
      </c>
      <c r="I596" s="271" t="str">
        <f t="shared" si="40"/>
        <v>项</v>
      </c>
    </row>
    <row r="597" s="268" customFormat="true" ht="18.75" spans="1:9">
      <c r="A597" s="177" t="s">
        <v>1174</v>
      </c>
      <c r="B597" s="180" t="s">
        <v>1175</v>
      </c>
      <c r="C597" s="278">
        <v>3</v>
      </c>
      <c r="D597" s="278">
        <v>70</v>
      </c>
      <c r="E597" s="136">
        <f>SUMIFS([2]Sheet1!$D:$D,[2]Sheet1!$A:$A,A597)</f>
        <v>0</v>
      </c>
      <c r="F597" s="147">
        <f t="shared" si="37"/>
        <v>-1</v>
      </c>
      <c r="G597" s="147">
        <f t="shared" si="38"/>
        <v>-1</v>
      </c>
      <c r="H597" s="286" t="str">
        <f t="shared" si="39"/>
        <v>是</v>
      </c>
      <c r="I597" s="271" t="str">
        <f t="shared" si="40"/>
        <v>项</v>
      </c>
    </row>
    <row r="598" s="268" customFormat="true" ht="18.75" spans="1:9">
      <c r="A598" s="177" t="s">
        <v>1176</v>
      </c>
      <c r="B598" s="180" t="s">
        <v>1177</v>
      </c>
      <c r="C598" s="278">
        <f>SUM(C599:C605)</f>
        <v>1133</v>
      </c>
      <c r="D598" s="278">
        <f>SUM(D599:D605)</f>
        <v>1132</v>
      </c>
      <c r="E598" s="278">
        <f>SUM(E599:E605)</f>
        <v>1137</v>
      </c>
      <c r="F598" s="147">
        <f t="shared" si="37"/>
        <v>0.004</v>
      </c>
      <c r="G598" s="147">
        <f t="shared" si="38"/>
        <v>0.004</v>
      </c>
      <c r="H598" s="286" t="str">
        <f t="shared" si="39"/>
        <v>是</v>
      </c>
      <c r="I598" s="271" t="str">
        <f t="shared" si="40"/>
        <v>款</v>
      </c>
    </row>
    <row r="599" s="268" customFormat="true" ht="18.75" spans="1:9">
      <c r="A599" s="177" t="s">
        <v>1178</v>
      </c>
      <c r="B599" s="180" t="s">
        <v>1179</v>
      </c>
      <c r="C599" s="278">
        <v>40</v>
      </c>
      <c r="D599" s="278">
        <v>5</v>
      </c>
      <c r="E599" s="136">
        <f>SUMIFS([2]Sheet1!$D:$D,[2]Sheet1!$A:$A,A599)</f>
        <v>51</v>
      </c>
      <c r="F599" s="147">
        <f t="shared" si="37"/>
        <v>0.275</v>
      </c>
      <c r="G599" s="147">
        <f t="shared" si="38"/>
        <v>9.2</v>
      </c>
      <c r="H599" s="286" t="str">
        <f t="shared" si="39"/>
        <v>是</v>
      </c>
      <c r="I599" s="271" t="str">
        <f t="shared" si="40"/>
        <v>项</v>
      </c>
    </row>
    <row r="600" s="268" customFormat="true" ht="18.75" spans="1:9">
      <c r="A600" s="177" t="s">
        <v>1180</v>
      </c>
      <c r="B600" s="180" t="s">
        <v>1181</v>
      </c>
      <c r="C600" s="278">
        <v>531</v>
      </c>
      <c r="D600" s="278">
        <v>417</v>
      </c>
      <c r="E600" s="136">
        <f>SUMIFS([2]Sheet1!$D:$D,[2]Sheet1!$A:$A,A600)</f>
        <v>548</v>
      </c>
      <c r="F600" s="147">
        <f t="shared" si="37"/>
        <v>0.032</v>
      </c>
      <c r="G600" s="147">
        <f t="shared" si="38"/>
        <v>0.314</v>
      </c>
      <c r="H600" s="286" t="str">
        <f t="shared" si="39"/>
        <v>是</v>
      </c>
      <c r="I600" s="271" t="str">
        <f t="shared" si="40"/>
        <v>项</v>
      </c>
    </row>
    <row r="601" s="268" customFormat="true" ht="18.75" hidden="true" spans="1:9">
      <c r="A601" s="279" t="s">
        <v>1182</v>
      </c>
      <c r="B601" s="280" t="s">
        <v>1183</v>
      </c>
      <c r="C601" s="281">
        <v>0</v>
      </c>
      <c r="D601" s="281">
        <v>0</v>
      </c>
      <c r="E601" s="136">
        <f>SUMIFS([2]Sheet1!$D:$D,[2]Sheet1!$A:$A,A601)</f>
        <v>0</v>
      </c>
      <c r="F601" s="147" t="str">
        <f t="shared" si="37"/>
        <v/>
      </c>
      <c r="G601" s="147" t="str">
        <f t="shared" si="38"/>
        <v/>
      </c>
      <c r="H601" s="286" t="str">
        <f t="shared" si="39"/>
        <v>否</v>
      </c>
      <c r="I601" s="271" t="str">
        <f t="shared" si="40"/>
        <v>项</v>
      </c>
    </row>
    <row r="602" s="268" customFormat="true" ht="18.75" spans="1:9">
      <c r="A602" s="177" t="s">
        <v>1184</v>
      </c>
      <c r="B602" s="180" t="s">
        <v>1185</v>
      </c>
      <c r="C602" s="278">
        <v>454</v>
      </c>
      <c r="D602" s="278">
        <v>710</v>
      </c>
      <c r="E602" s="136">
        <f>SUMIFS([2]Sheet1!$D:$D,[2]Sheet1!$A:$A,A602)</f>
        <v>533</v>
      </c>
      <c r="F602" s="147">
        <f t="shared" si="37"/>
        <v>0.174</v>
      </c>
      <c r="G602" s="147">
        <f t="shared" si="38"/>
        <v>-0.249</v>
      </c>
      <c r="H602" s="286" t="str">
        <f t="shared" si="39"/>
        <v>是</v>
      </c>
      <c r="I602" s="271" t="str">
        <f t="shared" si="40"/>
        <v>项</v>
      </c>
    </row>
    <row r="603" s="269" customFormat="true" ht="18.75" spans="1:9">
      <c r="A603" s="177" t="s">
        <v>1186</v>
      </c>
      <c r="B603" s="180" t="s">
        <v>1187</v>
      </c>
      <c r="C603" s="278">
        <v>4</v>
      </c>
      <c r="D603" s="278">
        <v>0</v>
      </c>
      <c r="E603" s="136">
        <f>SUMIFS([2]Sheet1!$D:$D,[2]Sheet1!$A:$A,A603)</f>
        <v>0</v>
      </c>
      <c r="F603" s="147">
        <f t="shared" si="37"/>
        <v>-1</v>
      </c>
      <c r="G603" s="147" t="str">
        <f t="shared" si="38"/>
        <v/>
      </c>
      <c r="H603" s="286" t="str">
        <f t="shared" si="39"/>
        <v>是</v>
      </c>
      <c r="I603" s="271" t="str">
        <f t="shared" si="40"/>
        <v>项</v>
      </c>
    </row>
    <row r="604" s="268" customFormat="true" ht="18.75" spans="1:9">
      <c r="A604" s="177" t="s">
        <v>1188</v>
      </c>
      <c r="B604" s="180" t="s">
        <v>1189</v>
      </c>
      <c r="C604" s="278">
        <v>103</v>
      </c>
      <c r="D604" s="278">
        <v>0</v>
      </c>
      <c r="E604" s="136">
        <f>SUMIFS([2]Sheet1!$D:$D,[2]Sheet1!$A:$A,A604)</f>
        <v>5</v>
      </c>
      <c r="F604" s="147">
        <f t="shared" si="37"/>
        <v>-0.951</v>
      </c>
      <c r="G604" s="147" t="str">
        <f t="shared" si="38"/>
        <v/>
      </c>
      <c r="H604" s="286" t="str">
        <f t="shared" si="39"/>
        <v>是</v>
      </c>
      <c r="I604" s="271" t="str">
        <f t="shared" si="40"/>
        <v>项</v>
      </c>
    </row>
    <row r="605" s="268" customFormat="true" ht="18.75" spans="1:9">
      <c r="A605" s="177" t="s">
        <v>1190</v>
      </c>
      <c r="B605" s="180" t="s">
        <v>1191</v>
      </c>
      <c r="C605" s="278">
        <v>1</v>
      </c>
      <c r="D605" s="278">
        <v>0</v>
      </c>
      <c r="E605" s="136">
        <f>SUMIFS([2]Sheet1!$D:$D,[2]Sheet1!$A:$A,A605)</f>
        <v>0</v>
      </c>
      <c r="F605" s="147">
        <f t="shared" si="37"/>
        <v>-1</v>
      </c>
      <c r="G605" s="147" t="str">
        <f t="shared" si="38"/>
        <v/>
      </c>
      <c r="H605" s="286" t="str">
        <f t="shared" si="39"/>
        <v>是</v>
      </c>
      <c r="I605" s="271" t="str">
        <f t="shared" si="40"/>
        <v>项</v>
      </c>
    </row>
    <row r="606" s="268" customFormat="true" ht="18.75" spans="1:9">
      <c r="A606" s="177" t="s">
        <v>1192</v>
      </c>
      <c r="B606" s="180" t="s">
        <v>1193</v>
      </c>
      <c r="C606" s="278">
        <f>SUM(C607:C614)</f>
        <v>623</v>
      </c>
      <c r="D606" s="278">
        <f>SUM(D607:D614)</f>
        <v>890</v>
      </c>
      <c r="E606" s="278">
        <f>SUM(E607:E614)</f>
        <v>600</v>
      </c>
      <c r="F606" s="147">
        <f t="shared" si="37"/>
        <v>-0.037</v>
      </c>
      <c r="G606" s="147">
        <f t="shared" si="38"/>
        <v>-0.326</v>
      </c>
      <c r="H606" s="286" t="str">
        <f t="shared" si="39"/>
        <v>是</v>
      </c>
      <c r="I606" s="271" t="str">
        <f t="shared" si="40"/>
        <v>款</v>
      </c>
    </row>
    <row r="607" s="268" customFormat="true" ht="18.75" spans="1:9">
      <c r="A607" s="177" t="s">
        <v>1194</v>
      </c>
      <c r="B607" s="180" t="s">
        <v>189</v>
      </c>
      <c r="C607" s="278">
        <v>123</v>
      </c>
      <c r="D607" s="278">
        <v>160</v>
      </c>
      <c r="E607" s="136">
        <f>SUMIFS([2]Sheet1!$D:$D,[2]Sheet1!$A:$A,A607)</f>
        <v>137</v>
      </c>
      <c r="F607" s="147">
        <f t="shared" si="37"/>
        <v>0.114</v>
      </c>
      <c r="G607" s="147">
        <f t="shared" si="38"/>
        <v>-0.144</v>
      </c>
      <c r="H607" s="286" t="str">
        <f t="shared" si="39"/>
        <v>是</v>
      </c>
      <c r="I607" s="271" t="str">
        <f t="shared" si="40"/>
        <v>项</v>
      </c>
    </row>
    <row r="608" s="268" customFormat="true" ht="18.75" hidden="true" spans="1:9">
      <c r="A608" s="279" t="s">
        <v>1195</v>
      </c>
      <c r="B608" s="280" t="s">
        <v>191</v>
      </c>
      <c r="C608" s="281">
        <v>0</v>
      </c>
      <c r="D608" s="281">
        <v>0</v>
      </c>
      <c r="E608" s="136">
        <f>SUMIFS([2]Sheet1!$D:$D,[2]Sheet1!$A:$A,A608)</f>
        <v>0</v>
      </c>
      <c r="F608" s="147" t="str">
        <f t="shared" si="37"/>
        <v/>
      </c>
      <c r="G608" s="147" t="str">
        <f t="shared" si="38"/>
        <v/>
      </c>
      <c r="H608" s="286" t="str">
        <f t="shared" si="39"/>
        <v>否</v>
      </c>
      <c r="I608" s="271" t="str">
        <f t="shared" si="40"/>
        <v>项</v>
      </c>
    </row>
    <row r="609" s="268" customFormat="true" ht="18.75" hidden="true" spans="1:9">
      <c r="A609" s="279" t="s">
        <v>1196</v>
      </c>
      <c r="B609" s="280" t="s">
        <v>193</v>
      </c>
      <c r="C609" s="281">
        <v>0</v>
      </c>
      <c r="D609" s="281">
        <v>0</v>
      </c>
      <c r="E609" s="136">
        <f>SUMIFS([2]Sheet1!$D:$D,[2]Sheet1!$A:$A,A609)</f>
        <v>0</v>
      </c>
      <c r="F609" s="147" t="str">
        <f t="shared" si="37"/>
        <v/>
      </c>
      <c r="G609" s="147" t="str">
        <f t="shared" si="38"/>
        <v/>
      </c>
      <c r="H609" s="286" t="str">
        <f t="shared" si="39"/>
        <v>否</v>
      </c>
      <c r="I609" s="271" t="str">
        <f t="shared" si="40"/>
        <v>项</v>
      </c>
    </row>
    <row r="610" s="268" customFormat="true" ht="18.75" spans="1:9">
      <c r="A610" s="177" t="s">
        <v>1197</v>
      </c>
      <c r="B610" s="180" t="s">
        <v>1198</v>
      </c>
      <c r="C610" s="278">
        <v>52</v>
      </c>
      <c r="D610" s="278">
        <v>128</v>
      </c>
      <c r="E610" s="136">
        <f>SUMIFS([2]Sheet1!$D:$D,[2]Sheet1!$A:$A,A610)</f>
        <v>18</v>
      </c>
      <c r="F610" s="147">
        <f t="shared" si="37"/>
        <v>-0.654</v>
      </c>
      <c r="G610" s="147">
        <f t="shared" si="38"/>
        <v>-0.859</v>
      </c>
      <c r="H610" s="286" t="str">
        <f t="shared" si="39"/>
        <v>是</v>
      </c>
      <c r="I610" s="271" t="str">
        <f t="shared" si="40"/>
        <v>项</v>
      </c>
    </row>
    <row r="611" s="269" customFormat="true" ht="18.75" spans="1:9">
      <c r="A611" s="177" t="s">
        <v>1199</v>
      </c>
      <c r="B611" s="288" t="s">
        <v>1200</v>
      </c>
      <c r="C611" s="278">
        <v>24</v>
      </c>
      <c r="D611" s="278">
        <v>41</v>
      </c>
      <c r="E611" s="136">
        <f>SUMIFS([2]Sheet1!$D:$D,[2]Sheet1!$A:$A,A611)</f>
        <v>12</v>
      </c>
      <c r="F611" s="147">
        <f t="shared" si="37"/>
        <v>-0.5</v>
      </c>
      <c r="G611" s="147">
        <f t="shared" si="38"/>
        <v>-0.707</v>
      </c>
      <c r="H611" s="286" t="str">
        <f t="shared" si="39"/>
        <v>是</v>
      </c>
      <c r="I611" s="271" t="str">
        <f t="shared" si="40"/>
        <v>项</v>
      </c>
    </row>
    <row r="612" s="268" customFormat="true" ht="18.75" spans="1:9">
      <c r="A612" s="177" t="s">
        <v>1201</v>
      </c>
      <c r="B612" s="180" t="s">
        <v>1202</v>
      </c>
      <c r="C612" s="278">
        <v>0</v>
      </c>
      <c r="D612" s="278">
        <v>9</v>
      </c>
      <c r="E612" s="136">
        <f>SUMIFS([2]Sheet1!$D:$D,[2]Sheet1!$A:$A,A612)</f>
        <v>0</v>
      </c>
      <c r="F612" s="147" t="str">
        <f t="shared" si="37"/>
        <v/>
      </c>
      <c r="G612" s="147">
        <f t="shared" si="38"/>
        <v>-1</v>
      </c>
      <c r="H612" s="286" t="str">
        <f t="shared" si="39"/>
        <v>是</v>
      </c>
      <c r="I612" s="271" t="str">
        <f t="shared" si="40"/>
        <v>项</v>
      </c>
    </row>
    <row r="613" s="268" customFormat="true" ht="18.75" spans="1:9">
      <c r="A613" s="177" t="s">
        <v>1203</v>
      </c>
      <c r="B613" s="180" t="s">
        <v>1204</v>
      </c>
      <c r="C613" s="278">
        <v>400</v>
      </c>
      <c r="D613" s="278">
        <v>428</v>
      </c>
      <c r="E613" s="136">
        <f>SUMIFS([2]Sheet1!$D:$D,[2]Sheet1!$A:$A,A613)</f>
        <v>424</v>
      </c>
      <c r="F613" s="147">
        <f t="shared" si="37"/>
        <v>0.06</v>
      </c>
      <c r="G613" s="147">
        <f t="shared" si="38"/>
        <v>-0.009</v>
      </c>
      <c r="H613" s="286" t="str">
        <f t="shared" si="39"/>
        <v>是</v>
      </c>
      <c r="I613" s="271" t="str">
        <f t="shared" si="40"/>
        <v>项</v>
      </c>
    </row>
    <row r="614" s="268" customFormat="true" ht="18.75" spans="1:9">
      <c r="A614" s="177" t="s">
        <v>1205</v>
      </c>
      <c r="B614" s="180" t="s">
        <v>1206</v>
      </c>
      <c r="C614" s="278">
        <v>24</v>
      </c>
      <c r="D614" s="278">
        <v>124</v>
      </c>
      <c r="E614" s="136">
        <f>SUMIFS([2]Sheet1!$D:$D,[2]Sheet1!$A:$A,A614)</f>
        <v>9</v>
      </c>
      <c r="F614" s="147">
        <f t="shared" si="37"/>
        <v>-0.625</v>
      </c>
      <c r="G614" s="147">
        <f t="shared" si="38"/>
        <v>-0.927</v>
      </c>
      <c r="H614" s="286" t="str">
        <f t="shared" si="39"/>
        <v>是</v>
      </c>
      <c r="I614" s="271" t="str">
        <f t="shared" si="40"/>
        <v>项</v>
      </c>
    </row>
    <row r="615" s="268" customFormat="true" ht="18.75" spans="1:9">
      <c r="A615" s="177" t="s">
        <v>1207</v>
      </c>
      <c r="B615" s="180" t="s">
        <v>1208</v>
      </c>
      <c r="C615" s="278">
        <f>SUM(C616:C619)</f>
        <v>0</v>
      </c>
      <c r="D615" s="278">
        <f>SUM(D616:D619)</f>
        <v>58</v>
      </c>
      <c r="E615" s="278">
        <f>SUM(E616:E619)</f>
        <v>58</v>
      </c>
      <c r="F615" s="147" t="str">
        <f t="shared" si="37"/>
        <v/>
      </c>
      <c r="G615" s="147">
        <f t="shared" si="38"/>
        <v>0</v>
      </c>
      <c r="H615" s="286" t="str">
        <f t="shared" si="39"/>
        <v>是</v>
      </c>
      <c r="I615" s="271" t="str">
        <f t="shared" si="40"/>
        <v>款</v>
      </c>
    </row>
    <row r="616" s="268" customFormat="true" ht="18.75" spans="1:9">
      <c r="A616" s="177" t="s">
        <v>1209</v>
      </c>
      <c r="B616" s="180" t="s">
        <v>189</v>
      </c>
      <c r="C616" s="278">
        <v>0</v>
      </c>
      <c r="D616" s="278">
        <v>56</v>
      </c>
      <c r="E616" s="136">
        <f>SUMIFS([2]Sheet1!$D:$D,[2]Sheet1!$A:$A,A616)</f>
        <v>56</v>
      </c>
      <c r="F616" s="147" t="str">
        <f t="shared" si="37"/>
        <v/>
      </c>
      <c r="G616" s="147">
        <f t="shared" si="38"/>
        <v>0</v>
      </c>
      <c r="H616" s="286" t="str">
        <f t="shared" si="39"/>
        <v>是</v>
      </c>
      <c r="I616" s="271" t="str">
        <f t="shared" si="40"/>
        <v>项</v>
      </c>
    </row>
    <row r="617" s="268" customFormat="true" ht="18.75" hidden="true" spans="1:9">
      <c r="A617" s="279" t="s">
        <v>1210</v>
      </c>
      <c r="B617" s="280" t="s">
        <v>191</v>
      </c>
      <c r="C617" s="281">
        <v>0</v>
      </c>
      <c r="D617" s="281">
        <v>0</v>
      </c>
      <c r="E617" s="136">
        <f>SUMIFS([2]Sheet1!$D:$D,[2]Sheet1!$A:$A,A617)</f>
        <v>0</v>
      </c>
      <c r="F617" s="147" t="str">
        <f t="shared" si="37"/>
        <v/>
      </c>
      <c r="G617" s="147" t="str">
        <f t="shared" si="38"/>
        <v/>
      </c>
      <c r="H617" s="286" t="str">
        <f t="shared" si="39"/>
        <v>否</v>
      </c>
      <c r="I617" s="271" t="str">
        <f t="shared" si="40"/>
        <v>项</v>
      </c>
    </row>
    <row r="618" s="268" customFormat="true" ht="18.75" hidden="true" spans="1:9">
      <c r="A618" s="279" t="s">
        <v>1211</v>
      </c>
      <c r="B618" s="280" t="s">
        <v>193</v>
      </c>
      <c r="C618" s="281">
        <v>0</v>
      </c>
      <c r="D618" s="281">
        <v>0</v>
      </c>
      <c r="E618" s="136">
        <f>SUMIFS([2]Sheet1!$D:$D,[2]Sheet1!$A:$A,A618)</f>
        <v>0</v>
      </c>
      <c r="F618" s="147" t="str">
        <f t="shared" si="37"/>
        <v/>
      </c>
      <c r="G618" s="147" t="str">
        <f t="shared" si="38"/>
        <v/>
      </c>
      <c r="H618" s="286" t="str">
        <f t="shared" si="39"/>
        <v>否</v>
      </c>
      <c r="I618" s="271" t="str">
        <f t="shared" si="40"/>
        <v>项</v>
      </c>
    </row>
    <row r="619" s="268" customFormat="true" ht="18.75" spans="1:9">
      <c r="A619" s="177" t="s">
        <v>1212</v>
      </c>
      <c r="B619" s="180" t="s">
        <v>1213</v>
      </c>
      <c r="C619" s="278">
        <v>0</v>
      </c>
      <c r="D619" s="278">
        <v>2</v>
      </c>
      <c r="E619" s="136">
        <f>SUMIFS([2]Sheet1!$D:$D,[2]Sheet1!$A:$A,A619)</f>
        <v>2</v>
      </c>
      <c r="F619" s="147" t="str">
        <f t="shared" si="37"/>
        <v/>
      </c>
      <c r="G619" s="147">
        <f t="shared" si="38"/>
        <v>0</v>
      </c>
      <c r="H619" s="286" t="str">
        <f t="shared" si="39"/>
        <v>是</v>
      </c>
      <c r="I619" s="271" t="str">
        <f t="shared" si="40"/>
        <v>项</v>
      </c>
    </row>
    <row r="620" s="268" customFormat="true" ht="18.75" spans="1:9">
      <c r="A620" s="177" t="s">
        <v>1214</v>
      </c>
      <c r="B620" s="180" t="s">
        <v>1215</v>
      </c>
      <c r="C620" s="278">
        <f>SUM(C621:C622)</f>
        <v>2348</v>
      </c>
      <c r="D620" s="278">
        <f>SUM(D621:D622)</f>
        <v>1225</v>
      </c>
      <c r="E620" s="278">
        <f>SUM(E621:E622)</f>
        <v>2765</v>
      </c>
      <c r="F620" s="147">
        <f t="shared" si="37"/>
        <v>0.178</v>
      </c>
      <c r="G620" s="147">
        <f t="shared" si="38"/>
        <v>1.257</v>
      </c>
      <c r="H620" s="286" t="str">
        <f t="shared" si="39"/>
        <v>是</v>
      </c>
      <c r="I620" s="271" t="str">
        <f t="shared" si="40"/>
        <v>款</v>
      </c>
    </row>
    <row r="621" s="268" customFormat="true" ht="18.75" spans="1:9">
      <c r="A621" s="177" t="s">
        <v>1216</v>
      </c>
      <c r="B621" s="180" t="s">
        <v>1217</v>
      </c>
      <c r="C621" s="278">
        <v>1010</v>
      </c>
      <c r="D621" s="278">
        <v>563</v>
      </c>
      <c r="E621" s="136">
        <f>SUMIFS([2]Sheet1!$D:$D,[2]Sheet1!$A:$A,A621)</f>
        <v>1151</v>
      </c>
      <c r="F621" s="147">
        <f t="shared" si="37"/>
        <v>0.14</v>
      </c>
      <c r="G621" s="147">
        <f t="shared" si="38"/>
        <v>1.044</v>
      </c>
      <c r="H621" s="286" t="str">
        <f t="shared" si="39"/>
        <v>是</v>
      </c>
      <c r="I621" s="271" t="str">
        <f t="shared" si="40"/>
        <v>项</v>
      </c>
    </row>
    <row r="622" s="268" customFormat="true" ht="18.75" spans="1:9">
      <c r="A622" s="177" t="s">
        <v>1218</v>
      </c>
      <c r="B622" s="180" t="s">
        <v>1219</v>
      </c>
      <c r="C622" s="278">
        <v>1338</v>
      </c>
      <c r="D622" s="278">
        <v>662</v>
      </c>
      <c r="E622" s="136">
        <f>SUMIFS([2]Sheet1!$D:$D,[2]Sheet1!$A:$A,A622)</f>
        <v>1614</v>
      </c>
      <c r="F622" s="147">
        <f t="shared" si="37"/>
        <v>0.206</v>
      </c>
      <c r="G622" s="147">
        <f t="shared" si="38"/>
        <v>1.438</v>
      </c>
      <c r="H622" s="286" t="str">
        <f t="shared" si="39"/>
        <v>是</v>
      </c>
      <c r="I622" s="271" t="str">
        <f t="shared" si="40"/>
        <v>项</v>
      </c>
    </row>
    <row r="623" s="268" customFormat="true" ht="18.75" spans="1:9">
      <c r="A623" s="177" t="s">
        <v>1220</v>
      </c>
      <c r="B623" s="180" t="s">
        <v>1221</v>
      </c>
      <c r="C623" s="278">
        <f>SUM(C624:C625)</f>
        <v>113</v>
      </c>
      <c r="D623" s="278">
        <f>SUM(D624:D625)</f>
        <v>143</v>
      </c>
      <c r="E623" s="278">
        <f>SUM(E624:E625)</f>
        <v>111</v>
      </c>
      <c r="F623" s="147">
        <f t="shared" si="37"/>
        <v>-0.018</v>
      </c>
      <c r="G623" s="147">
        <f t="shared" si="38"/>
        <v>-0.224</v>
      </c>
      <c r="H623" s="286" t="str">
        <f t="shared" si="39"/>
        <v>是</v>
      </c>
      <c r="I623" s="271" t="str">
        <f t="shared" si="40"/>
        <v>款</v>
      </c>
    </row>
    <row r="624" s="268" customFormat="true" ht="18.75" spans="1:9">
      <c r="A624" s="177" t="s">
        <v>1222</v>
      </c>
      <c r="B624" s="180" t="s">
        <v>1223</v>
      </c>
      <c r="C624" s="278">
        <v>103</v>
      </c>
      <c r="D624" s="278">
        <v>124</v>
      </c>
      <c r="E624" s="136">
        <f>SUMIFS([2]Sheet1!$D:$D,[2]Sheet1!$A:$A,A624)</f>
        <v>106</v>
      </c>
      <c r="F624" s="147">
        <f t="shared" si="37"/>
        <v>0.029</v>
      </c>
      <c r="G624" s="147">
        <f t="shared" si="38"/>
        <v>-0.145</v>
      </c>
      <c r="H624" s="286" t="str">
        <f t="shared" si="39"/>
        <v>是</v>
      </c>
      <c r="I624" s="271" t="str">
        <f t="shared" si="40"/>
        <v>项</v>
      </c>
    </row>
    <row r="625" s="269" customFormat="true" ht="18.75" spans="1:9">
      <c r="A625" s="177" t="s">
        <v>1224</v>
      </c>
      <c r="B625" s="180" t="s">
        <v>1225</v>
      </c>
      <c r="C625" s="278">
        <v>10</v>
      </c>
      <c r="D625" s="278">
        <v>19</v>
      </c>
      <c r="E625" s="136">
        <f>SUMIFS([2]Sheet1!$D:$D,[2]Sheet1!$A:$A,A625)</f>
        <v>5</v>
      </c>
      <c r="F625" s="147">
        <f t="shared" si="37"/>
        <v>-0.5</v>
      </c>
      <c r="G625" s="147">
        <f t="shared" si="38"/>
        <v>-0.737</v>
      </c>
      <c r="H625" s="286" t="str">
        <f t="shared" si="39"/>
        <v>是</v>
      </c>
      <c r="I625" s="271" t="str">
        <f t="shared" si="40"/>
        <v>项</v>
      </c>
    </row>
    <row r="626" s="268" customFormat="true" ht="18.75" spans="1:9">
      <c r="A626" s="177" t="s">
        <v>1226</v>
      </c>
      <c r="B626" s="180" t="s">
        <v>1227</v>
      </c>
      <c r="C626" s="278">
        <f>SUM(C627:C628)</f>
        <v>561</v>
      </c>
      <c r="D626" s="278">
        <f>SUM(D627:D628)</f>
        <v>328</v>
      </c>
      <c r="E626" s="278">
        <f>SUM(E627:E628)</f>
        <v>642</v>
      </c>
      <c r="F626" s="147">
        <f t="shared" si="37"/>
        <v>0.144</v>
      </c>
      <c r="G626" s="147">
        <f t="shared" si="38"/>
        <v>0.957</v>
      </c>
      <c r="H626" s="286" t="str">
        <f t="shared" si="39"/>
        <v>是</v>
      </c>
      <c r="I626" s="271" t="str">
        <f t="shared" si="40"/>
        <v>款</v>
      </c>
    </row>
    <row r="627" s="268" customFormat="true" ht="18.75" spans="1:9">
      <c r="A627" s="177" t="s">
        <v>1228</v>
      </c>
      <c r="B627" s="180" t="s">
        <v>1229</v>
      </c>
      <c r="C627" s="278">
        <v>108</v>
      </c>
      <c r="D627" s="278">
        <v>62</v>
      </c>
      <c r="E627" s="136">
        <f>SUMIFS([2]Sheet1!$D:$D,[2]Sheet1!$A:$A,A627)</f>
        <v>131</v>
      </c>
      <c r="F627" s="147">
        <f t="shared" si="37"/>
        <v>0.213</v>
      </c>
      <c r="G627" s="147">
        <f t="shared" si="38"/>
        <v>1.113</v>
      </c>
      <c r="H627" s="286" t="str">
        <f t="shared" si="39"/>
        <v>是</v>
      </c>
      <c r="I627" s="271" t="str">
        <f t="shared" si="40"/>
        <v>项</v>
      </c>
    </row>
    <row r="628" s="269" customFormat="true" ht="18.75" spans="1:9">
      <c r="A628" s="177" t="s">
        <v>1230</v>
      </c>
      <c r="B628" s="180" t="s">
        <v>1231</v>
      </c>
      <c r="C628" s="278">
        <v>453</v>
      </c>
      <c r="D628" s="278">
        <v>266</v>
      </c>
      <c r="E628" s="136">
        <f>SUMIFS([2]Sheet1!$D:$D,[2]Sheet1!$A:$A,A628)</f>
        <v>511</v>
      </c>
      <c r="F628" s="147">
        <f t="shared" si="37"/>
        <v>0.128</v>
      </c>
      <c r="G628" s="147">
        <f t="shared" si="38"/>
        <v>0.921</v>
      </c>
      <c r="H628" s="286" t="str">
        <f t="shared" si="39"/>
        <v>是</v>
      </c>
      <c r="I628" s="271" t="str">
        <f t="shared" si="40"/>
        <v>项</v>
      </c>
    </row>
    <row r="629" s="268" customFormat="true" ht="18.75" hidden="true" spans="1:9">
      <c r="A629" s="279" t="s">
        <v>1232</v>
      </c>
      <c r="B629" s="280" t="s">
        <v>1233</v>
      </c>
      <c r="C629" s="281">
        <f>SUM(C630:C631)</f>
        <v>0</v>
      </c>
      <c r="D629" s="281">
        <f>SUM(D630:D631)</f>
        <v>0</v>
      </c>
      <c r="E629" s="281">
        <f>SUM(E630:E631)</f>
        <v>0</v>
      </c>
      <c r="F629" s="147" t="str">
        <f t="shared" si="37"/>
        <v/>
      </c>
      <c r="G629" s="147" t="str">
        <f t="shared" si="38"/>
        <v/>
      </c>
      <c r="H629" s="286" t="str">
        <f t="shared" si="39"/>
        <v>否</v>
      </c>
      <c r="I629" s="271" t="str">
        <f t="shared" si="40"/>
        <v>款</v>
      </c>
    </row>
    <row r="630" s="268" customFormat="true" ht="18.75" hidden="true" spans="1:9">
      <c r="A630" s="279" t="s">
        <v>1234</v>
      </c>
      <c r="B630" s="280" t="s">
        <v>1235</v>
      </c>
      <c r="C630" s="281">
        <v>0</v>
      </c>
      <c r="D630" s="281">
        <v>0</v>
      </c>
      <c r="E630" s="136">
        <f>SUMIFS([2]Sheet1!$D:$D,[2]Sheet1!$A:$A,A630)</f>
        <v>0</v>
      </c>
      <c r="F630" s="147" t="str">
        <f t="shared" si="37"/>
        <v/>
      </c>
      <c r="G630" s="147" t="str">
        <f t="shared" si="38"/>
        <v/>
      </c>
      <c r="H630" s="286" t="str">
        <f t="shared" si="39"/>
        <v>否</v>
      </c>
      <c r="I630" s="271" t="str">
        <f t="shared" si="40"/>
        <v>项</v>
      </c>
    </row>
    <row r="631" s="269" customFormat="true" ht="18.75" hidden="true" spans="1:9">
      <c r="A631" s="279" t="s">
        <v>1236</v>
      </c>
      <c r="B631" s="280" t="s">
        <v>1237</v>
      </c>
      <c r="C631" s="281">
        <v>0</v>
      </c>
      <c r="D631" s="281">
        <v>0</v>
      </c>
      <c r="E631" s="136">
        <f>SUMIFS([2]Sheet1!$D:$D,[2]Sheet1!$A:$A,A631)</f>
        <v>0</v>
      </c>
      <c r="F631" s="147" t="str">
        <f t="shared" si="37"/>
        <v/>
      </c>
      <c r="G631" s="147" t="str">
        <f t="shared" si="38"/>
        <v/>
      </c>
      <c r="H631" s="286" t="str">
        <f t="shared" si="39"/>
        <v>否</v>
      </c>
      <c r="I631" s="271" t="str">
        <f t="shared" si="40"/>
        <v>项</v>
      </c>
    </row>
    <row r="632" s="268" customFormat="true" ht="18.75" spans="1:9">
      <c r="A632" s="177" t="s">
        <v>1238</v>
      </c>
      <c r="B632" s="180" t="s">
        <v>1239</v>
      </c>
      <c r="C632" s="278">
        <f>SUM(C633:C634)</f>
        <v>147</v>
      </c>
      <c r="D632" s="278">
        <f>SUM(D633:D634)</f>
        <v>139</v>
      </c>
      <c r="E632" s="278">
        <f>SUM(E633:E634)</f>
        <v>122</v>
      </c>
      <c r="F632" s="147">
        <f t="shared" si="37"/>
        <v>-0.17</v>
      </c>
      <c r="G632" s="147">
        <f t="shared" si="38"/>
        <v>-0.122</v>
      </c>
      <c r="H632" s="286" t="str">
        <f t="shared" si="39"/>
        <v>是</v>
      </c>
      <c r="I632" s="271" t="str">
        <f t="shared" si="40"/>
        <v>款</v>
      </c>
    </row>
    <row r="633" s="268" customFormat="true" ht="18.75" hidden="true" spans="1:9">
      <c r="A633" s="279" t="s">
        <v>1240</v>
      </c>
      <c r="B633" s="280" t="s">
        <v>1241</v>
      </c>
      <c r="C633" s="281">
        <v>0</v>
      </c>
      <c r="D633" s="281">
        <v>0</v>
      </c>
      <c r="E633" s="136">
        <f>SUMIFS([2]Sheet1!$D:$D,[2]Sheet1!$A:$A,A633)</f>
        <v>0</v>
      </c>
      <c r="F633" s="147" t="str">
        <f t="shared" si="37"/>
        <v/>
      </c>
      <c r="G633" s="147" t="str">
        <f t="shared" si="38"/>
        <v/>
      </c>
      <c r="H633" s="286" t="str">
        <f t="shared" si="39"/>
        <v>否</v>
      </c>
      <c r="I633" s="271" t="str">
        <f t="shared" si="40"/>
        <v>项</v>
      </c>
    </row>
    <row r="634" s="268" customFormat="true" ht="18.75" spans="1:9">
      <c r="A634" s="177" t="s">
        <v>1242</v>
      </c>
      <c r="B634" s="180" t="s">
        <v>1243</v>
      </c>
      <c r="C634" s="278">
        <v>147</v>
      </c>
      <c r="D634" s="278">
        <v>139</v>
      </c>
      <c r="E634" s="136">
        <f>SUMIFS([2]Sheet1!$D:$D,[2]Sheet1!$A:$A,A634)</f>
        <v>122</v>
      </c>
      <c r="F634" s="147">
        <f t="shared" si="37"/>
        <v>-0.17</v>
      </c>
      <c r="G634" s="147">
        <f t="shared" si="38"/>
        <v>-0.122</v>
      </c>
      <c r="H634" s="286" t="str">
        <f t="shared" si="39"/>
        <v>是</v>
      </c>
      <c r="I634" s="271" t="str">
        <f t="shared" si="40"/>
        <v>项</v>
      </c>
    </row>
    <row r="635" s="268" customFormat="true" ht="18.75" spans="1:9">
      <c r="A635" s="177" t="s">
        <v>1244</v>
      </c>
      <c r="B635" s="180" t="s">
        <v>1245</v>
      </c>
      <c r="C635" s="278">
        <f>SUM(C636:C638)</f>
        <v>4809</v>
      </c>
      <c r="D635" s="278">
        <f>SUM(D636:D638)</f>
        <v>281</v>
      </c>
      <c r="E635" s="278">
        <f>SUM(E636:E638)</f>
        <v>45</v>
      </c>
      <c r="F635" s="147">
        <f t="shared" si="37"/>
        <v>-0.991</v>
      </c>
      <c r="G635" s="147">
        <f t="shared" si="38"/>
        <v>-0.84</v>
      </c>
      <c r="H635" s="286" t="str">
        <f t="shared" si="39"/>
        <v>是</v>
      </c>
      <c r="I635" s="271" t="str">
        <f t="shared" si="40"/>
        <v>款</v>
      </c>
    </row>
    <row r="636" s="268" customFormat="true" ht="18.75" hidden="true" spans="1:9">
      <c r="A636" s="279" t="s">
        <v>1246</v>
      </c>
      <c r="B636" s="280" t="s">
        <v>1247</v>
      </c>
      <c r="C636" s="281">
        <v>0</v>
      </c>
      <c r="D636" s="281">
        <v>0</v>
      </c>
      <c r="E636" s="136">
        <f>SUMIFS([2]Sheet1!$D:$D,[2]Sheet1!$A:$A,A636)</f>
        <v>0</v>
      </c>
      <c r="F636" s="147" t="str">
        <f t="shared" si="37"/>
        <v/>
      </c>
      <c r="G636" s="147" t="str">
        <f t="shared" si="38"/>
        <v/>
      </c>
      <c r="H636" s="286" t="str">
        <f t="shared" si="39"/>
        <v>否</v>
      </c>
      <c r="I636" s="271" t="str">
        <f t="shared" si="40"/>
        <v>项</v>
      </c>
    </row>
    <row r="637" s="269" customFormat="true" ht="18.75" spans="1:9">
      <c r="A637" s="177" t="s">
        <v>1248</v>
      </c>
      <c r="B637" s="180" t="s">
        <v>1249</v>
      </c>
      <c r="C637" s="278">
        <v>4809</v>
      </c>
      <c r="D637" s="278">
        <v>281</v>
      </c>
      <c r="E637" s="136">
        <f>SUMIFS([2]Sheet1!$D:$D,[2]Sheet1!$A:$A,A637)</f>
        <v>45</v>
      </c>
      <c r="F637" s="147">
        <f t="shared" si="37"/>
        <v>-0.991</v>
      </c>
      <c r="G637" s="147">
        <f t="shared" si="38"/>
        <v>-0.84</v>
      </c>
      <c r="H637" s="286" t="str">
        <f t="shared" si="39"/>
        <v>是</v>
      </c>
      <c r="I637" s="271" t="str">
        <f t="shared" si="40"/>
        <v>项</v>
      </c>
    </row>
    <row r="638" s="268" customFormat="true" ht="18.75" hidden="true" spans="1:9">
      <c r="A638" s="279" t="s">
        <v>1250</v>
      </c>
      <c r="B638" s="280" t="s">
        <v>1251</v>
      </c>
      <c r="C638" s="281">
        <v>0</v>
      </c>
      <c r="D638" s="281">
        <v>0</v>
      </c>
      <c r="E638" s="136">
        <f>SUMIFS([2]Sheet1!$D:$D,[2]Sheet1!$A:$A,A638)</f>
        <v>0</v>
      </c>
      <c r="F638" s="147" t="str">
        <f t="shared" si="37"/>
        <v/>
      </c>
      <c r="G638" s="147" t="str">
        <f t="shared" si="38"/>
        <v/>
      </c>
      <c r="H638" s="286" t="str">
        <f t="shared" si="39"/>
        <v>否</v>
      </c>
      <c r="I638" s="271" t="str">
        <f t="shared" si="40"/>
        <v>项</v>
      </c>
    </row>
    <row r="639" s="268" customFormat="true" ht="18.75" spans="1:9">
      <c r="A639" s="177" t="s">
        <v>1252</v>
      </c>
      <c r="B639" s="180" t="s">
        <v>1253</v>
      </c>
      <c r="C639" s="278">
        <f>SUM(C640:C643)</f>
        <v>0</v>
      </c>
      <c r="D639" s="278">
        <f>SUM(D640:D643)</f>
        <v>32</v>
      </c>
      <c r="E639" s="278">
        <f>SUM(E640:E643)</f>
        <v>0</v>
      </c>
      <c r="F639" s="147" t="str">
        <f t="shared" si="37"/>
        <v/>
      </c>
      <c r="G639" s="147">
        <f t="shared" si="38"/>
        <v>-1</v>
      </c>
      <c r="H639" s="286" t="str">
        <f t="shared" si="39"/>
        <v>是</v>
      </c>
      <c r="I639" s="271" t="str">
        <f t="shared" si="40"/>
        <v>款</v>
      </c>
    </row>
    <row r="640" s="269" customFormat="true" ht="18.75" hidden="true" spans="1:9">
      <c r="A640" s="279" t="s">
        <v>1254</v>
      </c>
      <c r="B640" s="280" t="s">
        <v>1255</v>
      </c>
      <c r="C640" s="281">
        <v>0</v>
      </c>
      <c r="D640" s="281">
        <v>0</v>
      </c>
      <c r="E640" s="136">
        <f>SUMIFS([2]Sheet1!$D:$D,[2]Sheet1!$A:$A,A640)</f>
        <v>0</v>
      </c>
      <c r="F640" s="147" t="str">
        <f t="shared" si="37"/>
        <v/>
      </c>
      <c r="G640" s="147" t="str">
        <f t="shared" si="38"/>
        <v/>
      </c>
      <c r="H640" s="286" t="str">
        <f t="shared" si="39"/>
        <v>否</v>
      </c>
      <c r="I640" s="271" t="str">
        <f t="shared" si="40"/>
        <v>项</v>
      </c>
    </row>
    <row r="641" s="268" customFormat="true" ht="18.75" hidden="true" spans="1:9">
      <c r="A641" s="279" t="s">
        <v>1256</v>
      </c>
      <c r="B641" s="280" t="s">
        <v>1257</v>
      </c>
      <c r="C641" s="281">
        <v>0</v>
      </c>
      <c r="D641" s="281">
        <v>0</v>
      </c>
      <c r="E641" s="136">
        <f>SUMIFS([2]Sheet1!$D:$D,[2]Sheet1!$A:$A,A641)</f>
        <v>0</v>
      </c>
      <c r="F641" s="147" t="str">
        <f t="shared" si="37"/>
        <v/>
      </c>
      <c r="G641" s="147" t="str">
        <f t="shared" si="38"/>
        <v/>
      </c>
      <c r="H641" s="286" t="str">
        <f t="shared" si="39"/>
        <v>否</v>
      </c>
      <c r="I641" s="271" t="str">
        <f t="shared" si="40"/>
        <v>项</v>
      </c>
    </row>
    <row r="642" s="268" customFormat="true" ht="18.75" hidden="true" spans="1:9">
      <c r="A642" s="279" t="s">
        <v>1258</v>
      </c>
      <c r="B642" s="288" t="s">
        <v>1259</v>
      </c>
      <c r="C642" s="281">
        <v>0</v>
      </c>
      <c r="D642" s="281">
        <v>0</v>
      </c>
      <c r="E642" s="136">
        <f>SUMIFS([2]Sheet1!$D:$D,[2]Sheet1!$A:$A,A642)</f>
        <v>0</v>
      </c>
      <c r="F642" s="147" t="str">
        <f t="shared" si="37"/>
        <v/>
      </c>
      <c r="G642" s="147" t="str">
        <f t="shared" si="38"/>
        <v/>
      </c>
      <c r="H642" s="286" t="str">
        <f t="shared" si="39"/>
        <v>否</v>
      </c>
      <c r="I642" s="271" t="str">
        <f t="shared" si="40"/>
        <v>项</v>
      </c>
    </row>
    <row r="643" s="268" customFormat="true" ht="18.75" spans="1:9">
      <c r="A643" s="177" t="s">
        <v>1260</v>
      </c>
      <c r="B643" s="180" t="s">
        <v>1261</v>
      </c>
      <c r="C643" s="278">
        <v>0</v>
      </c>
      <c r="D643" s="278">
        <v>32</v>
      </c>
      <c r="E643" s="136">
        <f>SUMIFS([2]Sheet1!$D:$D,[2]Sheet1!$A:$A,A643)</f>
        <v>0</v>
      </c>
      <c r="F643" s="147" t="str">
        <f t="shared" si="37"/>
        <v/>
      </c>
      <c r="G643" s="147">
        <f t="shared" si="38"/>
        <v>-1</v>
      </c>
      <c r="H643" s="286" t="str">
        <f t="shared" si="39"/>
        <v>是</v>
      </c>
      <c r="I643" s="271" t="str">
        <f t="shared" si="40"/>
        <v>项</v>
      </c>
    </row>
    <row r="644" s="269" customFormat="true" ht="18.75" spans="1:9">
      <c r="A644" s="177" t="s">
        <v>1262</v>
      </c>
      <c r="B644" s="180" t="s">
        <v>1263</v>
      </c>
      <c r="C644" s="278">
        <f>SUM(C645:C651)</f>
        <v>195</v>
      </c>
      <c r="D644" s="278">
        <f>SUM(D645:D651)</f>
        <v>264</v>
      </c>
      <c r="E644" s="278">
        <f>SUM(E645:E651)</f>
        <v>303</v>
      </c>
      <c r="F644" s="147">
        <f t="shared" si="37"/>
        <v>0.554</v>
      </c>
      <c r="G644" s="147">
        <f t="shared" si="38"/>
        <v>0.148</v>
      </c>
      <c r="H644" s="286" t="str">
        <f t="shared" si="39"/>
        <v>是</v>
      </c>
      <c r="I644" s="271" t="str">
        <f t="shared" si="40"/>
        <v>款</v>
      </c>
    </row>
    <row r="645" s="268" customFormat="true" ht="18.75" spans="1:9">
      <c r="A645" s="177" t="s">
        <v>1264</v>
      </c>
      <c r="B645" s="180" t="s">
        <v>189</v>
      </c>
      <c r="C645" s="278">
        <v>111</v>
      </c>
      <c r="D645" s="278">
        <v>91</v>
      </c>
      <c r="E645" s="136">
        <f>SUMIFS([2]Sheet1!$D:$D,[2]Sheet1!$A:$A,A645)</f>
        <v>109</v>
      </c>
      <c r="F645" s="147">
        <f t="shared" ref="F645:F708" si="41">IF(C645&gt;0,E645/C645-1,IF(C645&lt;0,-(E645/C645-1),""))</f>
        <v>-0.018</v>
      </c>
      <c r="G645" s="147">
        <f t="shared" ref="G645:G708" si="42">IFERROR(E645/D645-1,"")</f>
        <v>0.198</v>
      </c>
      <c r="H645" s="286" t="str">
        <f t="shared" ref="H645:H708" si="43">IF(LEN(A645)=3,"是",IF(B645&lt;&gt;"",IF(SUM(C645:E645)&lt;&gt;0,"是","否"),"是"))</f>
        <v>是</v>
      </c>
      <c r="I645" s="271" t="str">
        <f t="shared" ref="I645:I708" si="44">IF(LEN(A645)=3,"类",IF(LEN(A645)=5,"款","项"))</f>
        <v>项</v>
      </c>
    </row>
    <row r="646" s="268" customFormat="true" ht="18.75" hidden="true" spans="1:9">
      <c r="A646" s="279" t="s">
        <v>1265</v>
      </c>
      <c r="B646" s="280" t="s">
        <v>191</v>
      </c>
      <c r="C646" s="281">
        <v>0</v>
      </c>
      <c r="D646" s="281">
        <v>0</v>
      </c>
      <c r="E646" s="136">
        <f>SUMIFS([2]Sheet1!$D:$D,[2]Sheet1!$A:$A,A646)</f>
        <v>0</v>
      </c>
      <c r="F646" s="147" t="str">
        <f t="shared" si="41"/>
        <v/>
      </c>
      <c r="G646" s="147" t="str">
        <f t="shared" si="42"/>
        <v/>
      </c>
      <c r="H646" s="286" t="str">
        <f t="shared" si="43"/>
        <v>否</v>
      </c>
      <c r="I646" s="271" t="str">
        <f t="shared" si="44"/>
        <v>项</v>
      </c>
    </row>
    <row r="647" s="268" customFormat="true" ht="18.75" hidden="true" spans="1:9">
      <c r="A647" s="279" t="s">
        <v>1266</v>
      </c>
      <c r="B647" s="280" t="s">
        <v>193</v>
      </c>
      <c r="C647" s="281">
        <v>0</v>
      </c>
      <c r="D647" s="281">
        <v>0</v>
      </c>
      <c r="E647" s="136">
        <f>SUMIFS([2]Sheet1!$D:$D,[2]Sheet1!$A:$A,A647)</f>
        <v>0</v>
      </c>
      <c r="F647" s="147" t="str">
        <f t="shared" si="41"/>
        <v/>
      </c>
      <c r="G647" s="147" t="str">
        <f t="shared" si="42"/>
        <v/>
      </c>
      <c r="H647" s="286" t="str">
        <f t="shared" si="43"/>
        <v>否</v>
      </c>
      <c r="I647" s="271" t="str">
        <f t="shared" si="44"/>
        <v>项</v>
      </c>
    </row>
    <row r="648" s="268" customFormat="true" ht="18.75" spans="1:9">
      <c r="A648" s="177" t="s">
        <v>1267</v>
      </c>
      <c r="B648" s="180" t="s">
        <v>1268</v>
      </c>
      <c r="C648" s="278">
        <v>1</v>
      </c>
      <c r="D648" s="278">
        <v>15</v>
      </c>
      <c r="E648" s="136">
        <f>SUMIFS([2]Sheet1!$D:$D,[2]Sheet1!$A:$A,A648)</f>
        <v>52</v>
      </c>
      <c r="F648" s="147">
        <f t="shared" si="41"/>
        <v>51</v>
      </c>
      <c r="G648" s="147">
        <f t="shared" si="42"/>
        <v>2.467</v>
      </c>
      <c r="H648" s="286" t="str">
        <f t="shared" si="43"/>
        <v>是</v>
      </c>
      <c r="I648" s="271" t="str">
        <f t="shared" si="44"/>
        <v>项</v>
      </c>
    </row>
    <row r="649" s="269" customFormat="true" ht="18.75" hidden="true" spans="1:9">
      <c r="A649" s="279" t="s">
        <v>1269</v>
      </c>
      <c r="B649" s="295" t="s">
        <v>1270</v>
      </c>
      <c r="C649" s="281">
        <v>0</v>
      </c>
      <c r="D649" s="281">
        <v>0</v>
      </c>
      <c r="E649" s="136">
        <f>SUMIFS([2]Sheet1!$D:$D,[2]Sheet1!$A:$A,A649)</f>
        <v>0</v>
      </c>
      <c r="F649" s="147" t="str">
        <f t="shared" si="41"/>
        <v/>
      </c>
      <c r="G649" s="147" t="str">
        <f t="shared" si="42"/>
        <v/>
      </c>
      <c r="H649" s="286" t="str">
        <f t="shared" si="43"/>
        <v>否</v>
      </c>
      <c r="I649" s="271" t="str">
        <f t="shared" si="44"/>
        <v>项</v>
      </c>
    </row>
    <row r="650" s="268" customFormat="true" ht="18.75" spans="1:9">
      <c r="A650" s="177" t="s">
        <v>1271</v>
      </c>
      <c r="B650" s="180" t="s">
        <v>207</v>
      </c>
      <c r="C650" s="278">
        <v>77</v>
      </c>
      <c r="D650" s="278">
        <v>112</v>
      </c>
      <c r="E650" s="136">
        <f>SUMIFS([2]Sheet1!$D:$D,[2]Sheet1!$A:$A,A650)</f>
        <v>98</v>
      </c>
      <c r="F650" s="147">
        <f t="shared" si="41"/>
        <v>0.273</v>
      </c>
      <c r="G650" s="147">
        <f t="shared" si="42"/>
        <v>-0.125</v>
      </c>
      <c r="H650" s="286" t="str">
        <f t="shared" si="43"/>
        <v>是</v>
      </c>
      <c r="I650" s="271" t="str">
        <f t="shared" si="44"/>
        <v>项</v>
      </c>
    </row>
    <row r="651" s="268" customFormat="true" ht="18.75" spans="1:9">
      <c r="A651" s="177" t="s">
        <v>1272</v>
      </c>
      <c r="B651" s="180" t="s">
        <v>1273</v>
      </c>
      <c r="C651" s="278">
        <v>6</v>
      </c>
      <c r="D651" s="278">
        <v>46</v>
      </c>
      <c r="E651" s="136">
        <f>SUMIFS([2]Sheet1!$D:$D,[2]Sheet1!$A:$A,A651)</f>
        <v>44</v>
      </c>
      <c r="F651" s="147">
        <f t="shared" si="41"/>
        <v>6.333</v>
      </c>
      <c r="G651" s="147">
        <f t="shared" si="42"/>
        <v>-0.043</v>
      </c>
      <c r="H651" s="286" t="str">
        <f t="shared" si="43"/>
        <v>是</v>
      </c>
      <c r="I651" s="271" t="str">
        <f t="shared" si="44"/>
        <v>项</v>
      </c>
    </row>
    <row r="652" s="268" customFormat="true" ht="18.75" spans="1:9">
      <c r="A652" s="177" t="s">
        <v>1274</v>
      </c>
      <c r="B652" s="180" t="s">
        <v>1275</v>
      </c>
      <c r="C652" s="278">
        <f>SUM(C653:C654)</f>
        <v>0</v>
      </c>
      <c r="D652" s="278">
        <f>SUM(D653:D654)</f>
        <v>30</v>
      </c>
      <c r="E652" s="278">
        <f>SUM(E653:E654)</f>
        <v>21</v>
      </c>
      <c r="F652" s="147" t="str">
        <f t="shared" si="41"/>
        <v/>
      </c>
      <c r="G652" s="147">
        <f t="shared" si="42"/>
        <v>-0.3</v>
      </c>
      <c r="H652" s="286" t="str">
        <f t="shared" si="43"/>
        <v>是</v>
      </c>
      <c r="I652" s="271" t="str">
        <f t="shared" si="44"/>
        <v>款</v>
      </c>
    </row>
    <row r="653" s="268" customFormat="true" ht="18.75" spans="1:9">
      <c r="A653" s="177" t="s">
        <v>1276</v>
      </c>
      <c r="B653" s="180" t="s">
        <v>1277</v>
      </c>
      <c r="C653" s="278">
        <v>0</v>
      </c>
      <c r="D653" s="278">
        <v>30</v>
      </c>
      <c r="E653" s="136">
        <f>SUMIFS([2]Sheet1!$D:$D,[2]Sheet1!$A:$A,A653)</f>
        <v>21</v>
      </c>
      <c r="F653" s="147" t="str">
        <f t="shared" si="41"/>
        <v/>
      </c>
      <c r="G653" s="147">
        <f t="shared" si="42"/>
        <v>-0.3</v>
      </c>
      <c r="H653" s="286" t="str">
        <f t="shared" si="43"/>
        <v>是</v>
      </c>
      <c r="I653" s="271" t="str">
        <f t="shared" si="44"/>
        <v>项</v>
      </c>
    </row>
    <row r="654" s="268" customFormat="true" ht="18.75" hidden="true" spans="1:9">
      <c r="A654" s="279" t="s">
        <v>1278</v>
      </c>
      <c r="B654" s="280" t="s">
        <v>1279</v>
      </c>
      <c r="C654" s="281">
        <v>0</v>
      </c>
      <c r="D654" s="281">
        <v>0</v>
      </c>
      <c r="E654" s="136">
        <f>SUMIFS([2]Sheet1!$D:$D,[2]Sheet1!$A:$A,A654)</f>
        <v>0</v>
      </c>
      <c r="F654" s="147" t="str">
        <f t="shared" si="41"/>
        <v/>
      </c>
      <c r="G654" s="147" t="str">
        <f t="shared" si="42"/>
        <v/>
      </c>
      <c r="H654" s="286" t="str">
        <f t="shared" si="43"/>
        <v>否</v>
      </c>
      <c r="I654" s="271" t="str">
        <f t="shared" si="44"/>
        <v>项</v>
      </c>
    </row>
    <row r="655" s="268" customFormat="true" ht="18.75" spans="1:9">
      <c r="A655" s="177" t="s">
        <v>1280</v>
      </c>
      <c r="B655" s="180" t="s">
        <v>1281</v>
      </c>
      <c r="C655" s="278">
        <f>C656</f>
        <v>392</v>
      </c>
      <c r="D655" s="278">
        <f>D656</f>
        <v>513</v>
      </c>
      <c r="E655" s="278">
        <f>E656</f>
        <v>281</v>
      </c>
      <c r="F655" s="147">
        <f t="shared" si="41"/>
        <v>-0.283</v>
      </c>
      <c r="G655" s="147">
        <f t="shared" si="42"/>
        <v>-0.452</v>
      </c>
      <c r="H655" s="286" t="str">
        <f t="shared" si="43"/>
        <v>是</v>
      </c>
      <c r="I655" s="271" t="str">
        <f t="shared" si="44"/>
        <v>款</v>
      </c>
    </row>
    <row r="656" s="268" customFormat="true" ht="18.75" spans="1:9">
      <c r="A656" s="305" t="s">
        <v>1282</v>
      </c>
      <c r="B656" s="180" t="s">
        <v>1283</v>
      </c>
      <c r="C656" s="278">
        <v>392</v>
      </c>
      <c r="D656" s="278">
        <v>513</v>
      </c>
      <c r="E656" s="136">
        <f>SUMIFS([2]Sheet1!$D:$D,[2]Sheet1!$A:$A,A656)</f>
        <v>281</v>
      </c>
      <c r="F656" s="147">
        <f t="shared" si="41"/>
        <v>-0.283</v>
      </c>
      <c r="G656" s="147">
        <f t="shared" si="42"/>
        <v>-0.452</v>
      </c>
      <c r="H656" s="286" t="str">
        <f t="shared" si="43"/>
        <v>是</v>
      </c>
      <c r="I656" s="271" t="str">
        <f t="shared" si="44"/>
        <v>项</v>
      </c>
    </row>
    <row r="657" s="269" customFormat="true" ht="18.75" spans="1:9">
      <c r="A657" s="277" t="s">
        <v>147</v>
      </c>
      <c r="B657" s="178" t="s">
        <v>148</v>
      </c>
      <c r="C657" s="278">
        <f>C658+C663+C678+C682+C694+C697+C701+C706+C710+C714+C717+C726+C728</f>
        <v>15151</v>
      </c>
      <c r="D657" s="278">
        <f>D658+D663+D678+D682+D694+D697+D701+D706+D710+D714+D717+D726+D728</f>
        <v>18481</v>
      </c>
      <c r="E657" s="278">
        <f>E658+E663+E678+E682+E694+E697+E701+E706+E710+E714+E717+E726+E728</f>
        <v>16927</v>
      </c>
      <c r="F657" s="147">
        <f t="shared" si="41"/>
        <v>0.117</v>
      </c>
      <c r="G657" s="147">
        <f t="shared" si="42"/>
        <v>-0.084</v>
      </c>
      <c r="H657" s="286" t="str">
        <f t="shared" si="43"/>
        <v>是</v>
      </c>
      <c r="I657" s="271" t="str">
        <f t="shared" si="44"/>
        <v>类</v>
      </c>
    </row>
    <row r="658" s="268" customFormat="true" ht="18.75" spans="1:9">
      <c r="A658" s="177" t="s">
        <v>1284</v>
      </c>
      <c r="B658" s="180" t="s">
        <v>1285</v>
      </c>
      <c r="C658" s="278">
        <f>SUM(C659:C662)</f>
        <v>243</v>
      </c>
      <c r="D658" s="278">
        <f>SUM(D659:D662)</f>
        <v>301</v>
      </c>
      <c r="E658" s="278">
        <f>SUM(E659:E662)</f>
        <v>312</v>
      </c>
      <c r="F658" s="147">
        <f t="shared" si="41"/>
        <v>0.284</v>
      </c>
      <c r="G658" s="147">
        <f t="shared" si="42"/>
        <v>0.037</v>
      </c>
      <c r="H658" s="286" t="str">
        <f t="shared" si="43"/>
        <v>是</v>
      </c>
      <c r="I658" s="271" t="str">
        <f t="shared" si="44"/>
        <v>款</v>
      </c>
    </row>
    <row r="659" s="268" customFormat="true" ht="18.75" spans="1:9">
      <c r="A659" s="177" t="s">
        <v>1286</v>
      </c>
      <c r="B659" s="180" t="s">
        <v>189</v>
      </c>
      <c r="C659" s="278">
        <v>243</v>
      </c>
      <c r="D659" s="278">
        <v>301</v>
      </c>
      <c r="E659" s="136">
        <f>SUMIFS([2]Sheet1!$D:$D,[2]Sheet1!$A:$A,A659)</f>
        <v>301</v>
      </c>
      <c r="F659" s="147">
        <f t="shared" si="41"/>
        <v>0.239</v>
      </c>
      <c r="G659" s="147">
        <f t="shared" si="42"/>
        <v>0</v>
      </c>
      <c r="H659" s="286" t="str">
        <f t="shared" si="43"/>
        <v>是</v>
      </c>
      <c r="I659" s="271" t="str">
        <f t="shared" si="44"/>
        <v>项</v>
      </c>
    </row>
    <row r="660" s="269" customFormat="true" ht="18.75" hidden="true" spans="1:9">
      <c r="A660" s="279" t="s">
        <v>1287</v>
      </c>
      <c r="B660" s="280" t="s">
        <v>191</v>
      </c>
      <c r="C660" s="281">
        <v>0</v>
      </c>
      <c r="D660" s="281">
        <v>0</v>
      </c>
      <c r="E660" s="136">
        <f>SUMIFS([2]Sheet1!$D:$D,[2]Sheet1!$A:$A,A660)</f>
        <v>0</v>
      </c>
      <c r="F660" s="147" t="str">
        <f t="shared" si="41"/>
        <v/>
      </c>
      <c r="G660" s="147" t="str">
        <f t="shared" si="42"/>
        <v/>
      </c>
      <c r="H660" s="286" t="str">
        <f t="shared" si="43"/>
        <v>否</v>
      </c>
      <c r="I660" s="271" t="str">
        <f t="shared" si="44"/>
        <v>项</v>
      </c>
    </row>
    <row r="661" s="268" customFormat="true" ht="18.75" hidden="true" spans="1:9">
      <c r="A661" s="279" t="s">
        <v>1288</v>
      </c>
      <c r="B661" s="280" t="s">
        <v>193</v>
      </c>
      <c r="C661" s="281">
        <v>0</v>
      </c>
      <c r="D661" s="281">
        <v>0</v>
      </c>
      <c r="E661" s="136">
        <f>SUMIFS([2]Sheet1!$D:$D,[2]Sheet1!$A:$A,A661)</f>
        <v>0</v>
      </c>
      <c r="F661" s="147" t="str">
        <f t="shared" si="41"/>
        <v/>
      </c>
      <c r="G661" s="147" t="str">
        <f t="shared" si="42"/>
        <v/>
      </c>
      <c r="H661" s="286" t="str">
        <f t="shared" si="43"/>
        <v>否</v>
      </c>
      <c r="I661" s="271" t="str">
        <f t="shared" si="44"/>
        <v>项</v>
      </c>
    </row>
    <row r="662" s="268" customFormat="true" ht="18.75" spans="1:9">
      <c r="A662" s="279" t="s">
        <v>1289</v>
      </c>
      <c r="B662" s="280" t="s">
        <v>1290</v>
      </c>
      <c r="C662" s="281">
        <v>0</v>
      </c>
      <c r="D662" s="281">
        <v>0</v>
      </c>
      <c r="E662" s="136">
        <f>SUMIFS([2]Sheet1!$D:$D,[2]Sheet1!$A:$A,A662)</f>
        <v>11</v>
      </c>
      <c r="F662" s="147" t="str">
        <f t="shared" si="41"/>
        <v/>
      </c>
      <c r="G662" s="147" t="str">
        <f t="shared" si="42"/>
        <v/>
      </c>
      <c r="H662" s="286" t="str">
        <f t="shared" si="43"/>
        <v>是</v>
      </c>
      <c r="I662" s="271" t="str">
        <f t="shared" si="44"/>
        <v>项</v>
      </c>
    </row>
    <row r="663" s="269" customFormat="true" ht="18.75" spans="1:9">
      <c r="A663" s="177" t="s">
        <v>1291</v>
      </c>
      <c r="B663" s="180" t="s">
        <v>1292</v>
      </c>
      <c r="C663" s="278">
        <f>SUM(C664:C677)</f>
        <v>1141</v>
      </c>
      <c r="D663" s="278">
        <f>SUM(D664:D677)</f>
        <v>2372</v>
      </c>
      <c r="E663" s="278">
        <f>SUM(E664:E677)</f>
        <v>1644</v>
      </c>
      <c r="F663" s="147">
        <f t="shared" si="41"/>
        <v>0.441</v>
      </c>
      <c r="G663" s="147">
        <f t="shared" si="42"/>
        <v>-0.307</v>
      </c>
      <c r="H663" s="286" t="str">
        <f t="shared" si="43"/>
        <v>是</v>
      </c>
      <c r="I663" s="271" t="str">
        <f t="shared" si="44"/>
        <v>款</v>
      </c>
    </row>
    <row r="664" s="268" customFormat="true" ht="18.75" spans="1:9">
      <c r="A664" s="177" t="s">
        <v>1293</v>
      </c>
      <c r="B664" s="180" t="s">
        <v>1294</v>
      </c>
      <c r="C664" s="278">
        <v>841</v>
      </c>
      <c r="D664" s="278">
        <v>1589</v>
      </c>
      <c r="E664" s="136">
        <f>SUMIFS([2]Sheet1!$D:$D,[2]Sheet1!$A:$A,A664)</f>
        <v>1036</v>
      </c>
      <c r="F664" s="147">
        <f t="shared" si="41"/>
        <v>0.232</v>
      </c>
      <c r="G664" s="147">
        <f t="shared" si="42"/>
        <v>-0.348</v>
      </c>
      <c r="H664" s="286" t="str">
        <f t="shared" si="43"/>
        <v>是</v>
      </c>
      <c r="I664" s="271" t="str">
        <f t="shared" si="44"/>
        <v>项</v>
      </c>
    </row>
    <row r="665" s="268" customFormat="true" ht="18.75" spans="1:9">
      <c r="A665" s="177" t="s">
        <v>1295</v>
      </c>
      <c r="B665" s="180" t="s">
        <v>1296</v>
      </c>
      <c r="C665" s="278">
        <v>269</v>
      </c>
      <c r="D665" s="278">
        <v>589</v>
      </c>
      <c r="E665" s="136">
        <f>SUMIFS([2]Sheet1!$D:$D,[2]Sheet1!$A:$A,A665)</f>
        <v>555</v>
      </c>
      <c r="F665" s="147">
        <f t="shared" si="41"/>
        <v>1.063</v>
      </c>
      <c r="G665" s="147">
        <f t="shared" si="42"/>
        <v>-0.058</v>
      </c>
      <c r="H665" s="286" t="str">
        <f t="shared" si="43"/>
        <v>是</v>
      </c>
      <c r="I665" s="271" t="str">
        <f t="shared" si="44"/>
        <v>项</v>
      </c>
    </row>
    <row r="666" s="268" customFormat="true" ht="18.75" hidden="true" spans="1:9">
      <c r="A666" s="279" t="s">
        <v>1297</v>
      </c>
      <c r="B666" s="280" t="s">
        <v>1298</v>
      </c>
      <c r="C666" s="281">
        <v>0</v>
      </c>
      <c r="D666" s="281">
        <v>0</v>
      </c>
      <c r="E666" s="136">
        <f>SUMIFS([2]Sheet1!$D:$D,[2]Sheet1!$A:$A,A666)</f>
        <v>0</v>
      </c>
      <c r="F666" s="147" t="str">
        <f t="shared" si="41"/>
        <v/>
      </c>
      <c r="G666" s="147" t="str">
        <f t="shared" si="42"/>
        <v/>
      </c>
      <c r="H666" s="286" t="str">
        <f t="shared" si="43"/>
        <v>否</v>
      </c>
      <c r="I666" s="271" t="str">
        <f t="shared" si="44"/>
        <v>项</v>
      </c>
    </row>
    <row r="667" s="268" customFormat="true" ht="18.75" hidden="true" spans="1:9">
      <c r="A667" s="279" t="s">
        <v>1299</v>
      </c>
      <c r="B667" s="280" t="s">
        <v>1300</v>
      </c>
      <c r="C667" s="281">
        <v>0</v>
      </c>
      <c r="D667" s="281">
        <v>0</v>
      </c>
      <c r="E667" s="136">
        <f>SUMIFS([2]Sheet1!$D:$D,[2]Sheet1!$A:$A,A667)</f>
        <v>0</v>
      </c>
      <c r="F667" s="147" t="str">
        <f t="shared" si="41"/>
        <v/>
      </c>
      <c r="G667" s="147" t="str">
        <f t="shared" si="42"/>
        <v/>
      </c>
      <c r="H667" s="286" t="str">
        <f t="shared" si="43"/>
        <v>否</v>
      </c>
      <c r="I667" s="271" t="str">
        <f t="shared" si="44"/>
        <v>项</v>
      </c>
    </row>
    <row r="668" s="269" customFormat="true" ht="18.75" hidden="true" spans="1:9">
      <c r="A668" s="279" t="s">
        <v>1301</v>
      </c>
      <c r="B668" s="280" t="s">
        <v>1302</v>
      </c>
      <c r="C668" s="281">
        <v>0</v>
      </c>
      <c r="D668" s="281">
        <v>0</v>
      </c>
      <c r="E668" s="136">
        <f>SUMIFS([2]Sheet1!$D:$D,[2]Sheet1!$A:$A,A668)</f>
        <v>0</v>
      </c>
      <c r="F668" s="147" t="str">
        <f t="shared" si="41"/>
        <v/>
      </c>
      <c r="G668" s="147" t="str">
        <f t="shared" si="42"/>
        <v/>
      </c>
      <c r="H668" s="286" t="str">
        <f t="shared" si="43"/>
        <v>否</v>
      </c>
      <c r="I668" s="271" t="str">
        <f t="shared" si="44"/>
        <v>项</v>
      </c>
    </row>
    <row r="669" s="268" customFormat="true" ht="18.75" hidden="true" spans="1:9">
      <c r="A669" s="279" t="s">
        <v>1303</v>
      </c>
      <c r="B669" s="280" t="s">
        <v>1304</v>
      </c>
      <c r="C669" s="281">
        <v>0</v>
      </c>
      <c r="D669" s="281">
        <v>0</v>
      </c>
      <c r="E669" s="136">
        <f>SUMIFS([2]Sheet1!$D:$D,[2]Sheet1!$A:$A,A669)</f>
        <v>0</v>
      </c>
      <c r="F669" s="147" t="str">
        <f t="shared" si="41"/>
        <v/>
      </c>
      <c r="G669" s="147" t="str">
        <f t="shared" si="42"/>
        <v/>
      </c>
      <c r="H669" s="286" t="str">
        <f t="shared" si="43"/>
        <v>否</v>
      </c>
      <c r="I669" s="271" t="str">
        <f t="shared" si="44"/>
        <v>项</v>
      </c>
    </row>
    <row r="670" s="268" customFormat="true" ht="18.75" hidden="true" spans="1:9">
      <c r="A670" s="279" t="s">
        <v>1305</v>
      </c>
      <c r="B670" s="280" t="s">
        <v>1306</v>
      </c>
      <c r="C670" s="281">
        <v>0</v>
      </c>
      <c r="D670" s="281">
        <v>0</v>
      </c>
      <c r="E670" s="136">
        <f>SUMIFS([2]Sheet1!$D:$D,[2]Sheet1!$A:$A,A670)</f>
        <v>0</v>
      </c>
      <c r="F670" s="147" t="str">
        <f t="shared" si="41"/>
        <v/>
      </c>
      <c r="G670" s="147" t="str">
        <f t="shared" si="42"/>
        <v/>
      </c>
      <c r="H670" s="286" t="str">
        <f t="shared" si="43"/>
        <v>否</v>
      </c>
      <c r="I670" s="271" t="str">
        <f t="shared" si="44"/>
        <v>项</v>
      </c>
    </row>
    <row r="671" s="268" customFormat="true" ht="18.75" hidden="true" spans="1:9">
      <c r="A671" s="279" t="s">
        <v>1307</v>
      </c>
      <c r="B671" s="280" t="s">
        <v>1308</v>
      </c>
      <c r="C671" s="281">
        <v>0</v>
      </c>
      <c r="D671" s="281">
        <v>0</v>
      </c>
      <c r="E671" s="136">
        <f>SUMIFS([2]Sheet1!$D:$D,[2]Sheet1!$A:$A,A671)</f>
        <v>0</v>
      </c>
      <c r="F671" s="147" t="str">
        <f t="shared" si="41"/>
        <v/>
      </c>
      <c r="G671" s="147" t="str">
        <f t="shared" si="42"/>
        <v/>
      </c>
      <c r="H671" s="286" t="str">
        <f t="shared" si="43"/>
        <v>否</v>
      </c>
      <c r="I671" s="271" t="str">
        <f t="shared" si="44"/>
        <v>项</v>
      </c>
    </row>
    <row r="672" s="268" customFormat="true" ht="18.75" hidden="true" spans="1:9">
      <c r="A672" s="279" t="s">
        <v>1309</v>
      </c>
      <c r="B672" s="280" t="s">
        <v>1310</v>
      </c>
      <c r="C672" s="281">
        <v>0</v>
      </c>
      <c r="D672" s="281">
        <v>0</v>
      </c>
      <c r="E672" s="136">
        <f>SUMIFS([2]Sheet1!$D:$D,[2]Sheet1!$A:$A,A672)</f>
        <v>0</v>
      </c>
      <c r="F672" s="147" t="str">
        <f t="shared" si="41"/>
        <v/>
      </c>
      <c r="G672" s="147" t="str">
        <f t="shared" si="42"/>
        <v/>
      </c>
      <c r="H672" s="286" t="str">
        <f t="shared" si="43"/>
        <v>否</v>
      </c>
      <c r="I672" s="271" t="str">
        <f t="shared" si="44"/>
        <v>项</v>
      </c>
    </row>
    <row r="673" s="268" customFormat="true" ht="18.75" hidden="true" spans="1:9">
      <c r="A673" s="279" t="s">
        <v>1311</v>
      </c>
      <c r="B673" s="280" t="s">
        <v>1312</v>
      </c>
      <c r="C673" s="281">
        <v>0</v>
      </c>
      <c r="D673" s="281">
        <v>0</v>
      </c>
      <c r="E673" s="136">
        <f>SUMIFS([2]Sheet1!$D:$D,[2]Sheet1!$A:$A,A673)</f>
        <v>0</v>
      </c>
      <c r="F673" s="147" t="str">
        <f t="shared" si="41"/>
        <v/>
      </c>
      <c r="G673" s="147" t="str">
        <f t="shared" si="42"/>
        <v/>
      </c>
      <c r="H673" s="286" t="str">
        <f t="shared" si="43"/>
        <v>否</v>
      </c>
      <c r="I673" s="271" t="str">
        <f t="shared" si="44"/>
        <v>项</v>
      </c>
    </row>
    <row r="674" s="268" customFormat="true" ht="18.75" hidden="true" spans="1:9">
      <c r="A674" s="279" t="s">
        <v>1313</v>
      </c>
      <c r="B674" s="280" t="s">
        <v>1314</v>
      </c>
      <c r="C674" s="281">
        <v>0</v>
      </c>
      <c r="D674" s="281">
        <v>0</v>
      </c>
      <c r="E674" s="136">
        <f>SUMIFS([2]Sheet1!$D:$D,[2]Sheet1!$A:$A,A674)</f>
        <v>0</v>
      </c>
      <c r="F674" s="147" t="str">
        <f t="shared" si="41"/>
        <v/>
      </c>
      <c r="G674" s="147" t="str">
        <f t="shared" si="42"/>
        <v/>
      </c>
      <c r="H674" s="286" t="str">
        <f t="shared" si="43"/>
        <v>否</v>
      </c>
      <c r="I674" s="271" t="str">
        <f t="shared" si="44"/>
        <v>项</v>
      </c>
    </row>
    <row r="675" s="268" customFormat="true" ht="18.75" hidden="true" spans="1:9">
      <c r="A675" s="279" t="s">
        <v>1315</v>
      </c>
      <c r="B675" s="280" t="s">
        <v>1316</v>
      </c>
      <c r="C675" s="281">
        <v>0</v>
      </c>
      <c r="D675" s="281">
        <v>0</v>
      </c>
      <c r="E675" s="136">
        <f>SUMIFS([2]Sheet1!$D:$D,[2]Sheet1!$A:$A,A675)</f>
        <v>0</v>
      </c>
      <c r="F675" s="147" t="str">
        <f t="shared" si="41"/>
        <v/>
      </c>
      <c r="G675" s="147" t="str">
        <f t="shared" si="42"/>
        <v/>
      </c>
      <c r="H675" s="286" t="str">
        <f t="shared" si="43"/>
        <v>否</v>
      </c>
      <c r="I675" s="271" t="str">
        <f t="shared" si="44"/>
        <v>项</v>
      </c>
    </row>
    <row r="676" s="268" customFormat="true" ht="18.75" hidden="true" spans="1:9">
      <c r="A676" s="279" t="s">
        <v>1317</v>
      </c>
      <c r="B676" s="295" t="s">
        <v>1318</v>
      </c>
      <c r="C676" s="281">
        <v>0</v>
      </c>
      <c r="D676" s="281">
        <v>0</v>
      </c>
      <c r="E676" s="136">
        <f>SUMIFS([2]Sheet1!$D:$D,[2]Sheet1!$A:$A,A676)</f>
        <v>0</v>
      </c>
      <c r="F676" s="147" t="str">
        <f t="shared" si="41"/>
        <v/>
      </c>
      <c r="G676" s="147" t="str">
        <f t="shared" si="42"/>
        <v/>
      </c>
      <c r="H676" s="286" t="str">
        <f t="shared" si="43"/>
        <v>否</v>
      </c>
      <c r="I676" s="271" t="str">
        <f t="shared" si="44"/>
        <v>项</v>
      </c>
    </row>
    <row r="677" s="268" customFormat="true" ht="18.75" spans="1:9">
      <c r="A677" s="177" t="s">
        <v>1319</v>
      </c>
      <c r="B677" s="180" t="s">
        <v>1320</v>
      </c>
      <c r="C677" s="278">
        <v>31</v>
      </c>
      <c r="D677" s="278">
        <v>194</v>
      </c>
      <c r="E677" s="136">
        <f>SUMIFS([2]Sheet1!$D:$D,[2]Sheet1!$A:$A,A677)</f>
        <v>53</v>
      </c>
      <c r="F677" s="147">
        <f t="shared" si="41"/>
        <v>0.71</v>
      </c>
      <c r="G677" s="147">
        <f t="shared" si="42"/>
        <v>-0.727</v>
      </c>
      <c r="H677" s="286" t="str">
        <f t="shared" si="43"/>
        <v>是</v>
      </c>
      <c r="I677" s="271" t="str">
        <f t="shared" si="44"/>
        <v>项</v>
      </c>
    </row>
    <row r="678" s="268" customFormat="true" ht="18.75" spans="1:9">
      <c r="A678" s="177" t="s">
        <v>1321</v>
      </c>
      <c r="B678" s="180" t="s">
        <v>1322</v>
      </c>
      <c r="C678" s="278">
        <f>SUM(C679:C681)</f>
        <v>2034</v>
      </c>
      <c r="D678" s="278">
        <f>SUM(D679:D681)</f>
        <v>2433</v>
      </c>
      <c r="E678" s="278">
        <f>SUM(E679:E681)</f>
        <v>2434</v>
      </c>
      <c r="F678" s="147">
        <f t="shared" si="41"/>
        <v>0.197</v>
      </c>
      <c r="G678" s="147">
        <f t="shared" si="42"/>
        <v>0</v>
      </c>
      <c r="H678" s="286" t="str">
        <f t="shared" si="43"/>
        <v>是</v>
      </c>
      <c r="I678" s="271" t="str">
        <f t="shared" si="44"/>
        <v>款</v>
      </c>
    </row>
    <row r="679" s="268" customFormat="true" ht="18.75" spans="1:9">
      <c r="A679" s="177" t="s">
        <v>1323</v>
      </c>
      <c r="B679" s="180" t="s">
        <v>1324</v>
      </c>
      <c r="C679" s="278">
        <v>150</v>
      </c>
      <c r="D679" s="278">
        <v>185</v>
      </c>
      <c r="E679" s="136">
        <f>SUMIFS([2]Sheet1!$D:$D,[2]Sheet1!$A:$A,A679)</f>
        <v>179</v>
      </c>
      <c r="F679" s="147">
        <f t="shared" si="41"/>
        <v>0.193</v>
      </c>
      <c r="G679" s="147">
        <f t="shared" si="42"/>
        <v>-0.032</v>
      </c>
      <c r="H679" s="286" t="str">
        <f t="shared" si="43"/>
        <v>是</v>
      </c>
      <c r="I679" s="271" t="str">
        <f t="shared" si="44"/>
        <v>项</v>
      </c>
    </row>
    <row r="680" s="268" customFormat="true" ht="18.75" spans="1:9">
      <c r="A680" s="177" t="s">
        <v>1325</v>
      </c>
      <c r="B680" s="180" t="s">
        <v>1326</v>
      </c>
      <c r="C680" s="278">
        <v>1651</v>
      </c>
      <c r="D680" s="278">
        <v>2004</v>
      </c>
      <c r="E680" s="136">
        <f>SUMIFS([2]Sheet1!$D:$D,[2]Sheet1!$A:$A,A680)</f>
        <v>1827</v>
      </c>
      <c r="F680" s="147">
        <f t="shared" si="41"/>
        <v>0.107</v>
      </c>
      <c r="G680" s="147">
        <f t="shared" si="42"/>
        <v>-0.088</v>
      </c>
      <c r="H680" s="286" t="str">
        <f t="shared" si="43"/>
        <v>是</v>
      </c>
      <c r="I680" s="271" t="str">
        <f t="shared" si="44"/>
        <v>项</v>
      </c>
    </row>
    <row r="681" s="268" customFormat="true" ht="18.75" spans="1:9">
      <c r="A681" s="177" t="s">
        <v>1327</v>
      </c>
      <c r="B681" s="180" t="s">
        <v>1328</v>
      </c>
      <c r="C681" s="278">
        <v>233</v>
      </c>
      <c r="D681" s="278">
        <v>244</v>
      </c>
      <c r="E681" s="136">
        <f>SUMIFS([2]Sheet1!$D:$D,[2]Sheet1!$A:$A,A681)</f>
        <v>428</v>
      </c>
      <c r="F681" s="147">
        <f t="shared" si="41"/>
        <v>0.837</v>
      </c>
      <c r="G681" s="147">
        <f t="shared" si="42"/>
        <v>0.754</v>
      </c>
      <c r="H681" s="286" t="str">
        <f t="shared" si="43"/>
        <v>是</v>
      </c>
      <c r="I681" s="271" t="str">
        <f t="shared" si="44"/>
        <v>项</v>
      </c>
    </row>
    <row r="682" s="269" customFormat="true" ht="18.75" spans="1:9">
      <c r="A682" s="177" t="s">
        <v>1329</v>
      </c>
      <c r="B682" s="180" t="s">
        <v>1330</v>
      </c>
      <c r="C682" s="278">
        <f>SUM(C683:C693)</f>
        <v>2218</v>
      </c>
      <c r="D682" s="278">
        <f>SUM(D683:D693)</f>
        <v>3211</v>
      </c>
      <c r="E682" s="278">
        <f>SUM(E683:E693)</f>
        <v>3315</v>
      </c>
      <c r="F682" s="147">
        <f t="shared" si="41"/>
        <v>0.495</v>
      </c>
      <c r="G682" s="147">
        <f t="shared" si="42"/>
        <v>0.032</v>
      </c>
      <c r="H682" s="286" t="str">
        <f t="shared" si="43"/>
        <v>是</v>
      </c>
      <c r="I682" s="271" t="str">
        <f t="shared" si="44"/>
        <v>款</v>
      </c>
    </row>
    <row r="683" s="268" customFormat="true" ht="18.75" spans="1:9">
      <c r="A683" s="177" t="s">
        <v>1331</v>
      </c>
      <c r="B683" s="180" t="s">
        <v>1332</v>
      </c>
      <c r="C683" s="278">
        <v>525</v>
      </c>
      <c r="D683" s="278">
        <v>609</v>
      </c>
      <c r="E683" s="136">
        <f>SUMIFS([2]Sheet1!$D:$D,[2]Sheet1!$A:$A,A683)</f>
        <v>527</v>
      </c>
      <c r="F683" s="147">
        <f t="shared" si="41"/>
        <v>0.004</v>
      </c>
      <c r="G683" s="147">
        <f t="shared" si="42"/>
        <v>-0.135</v>
      </c>
      <c r="H683" s="286" t="str">
        <f t="shared" si="43"/>
        <v>是</v>
      </c>
      <c r="I683" s="271" t="str">
        <f t="shared" si="44"/>
        <v>项</v>
      </c>
    </row>
    <row r="684" s="268" customFormat="true" ht="18.75" spans="1:9">
      <c r="A684" s="177" t="s">
        <v>1333</v>
      </c>
      <c r="B684" s="180" t="s">
        <v>1334</v>
      </c>
      <c r="C684" s="278">
        <v>146</v>
      </c>
      <c r="D684" s="278">
        <v>180</v>
      </c>
      <c r="E684" s="136">
        <f>SUMIFS([2]Sheet1!$D:$D,[2]Sheet1!$A:$A,A684)</f>
        <v>167</v>
      </c>
      <c r="F684" s="147">
        <f t="shared" si="41"/>
        <v>0.144</v>
      </c>
      <c r="G684" s="147">
        <f t="shared" si="42"/>
        <v>-0.072</v>
      </c>
      <c r="H684" s="286" t="str">
        <f t="shared" si="43"/>
        <v>是</v>
      </c>
      <c r="I684" s="271" t="str">
        <f t="shared" si="44"/>
        <v>项</v>
      </c>
    </row>
    <row r="685" s="268" customFormat="true" ht="18.75" spans="1:9">
      <c r="A685" s="177" t="s">
        <v>1335</v>
      </c>
      <c r="B685" s="180" t="s">
        <v>1336</v>
      </c>
      <c r="C685" s="278">
        <v>533</v>
      </c>
      <c r="D685" s="278">
        <v>619</v>
      </c>
      <c r="E685" s="136">
        <f>SUMIFS([2]Sheet1!$D:$D,[2]Sheet1!$A:$A,A685)</f>
        <v>577</v>
      </c>
      <c r="F685" s="147">
        <f t="shared" si="41"/>
        <v>0.083</v>
      </c>
      <c r="G685" s="147">
        <f t="shared" si="42"/>
        <v>-0.068</v>
      </c>
      <c r="H685" s="286" t="str">
        <f t="shared" si="43"/>
        <v>是</v>
      </c>
      <c r="I685" s="271" t="str">
        <f t="shared" si="44"/>
        <v>项</v>
      </c>
    </row>
    <row r="686" s="269" customFormat="true" ht="18.75" hidden="true" spans="1:9">
      <c r="A686" s="279" t="s">
        <v>1337</v>
      </c>
      <c r="B686" s="280" t="s">
        <v>1338</v>
      </c>
      <c r="C686" s="281">
        <v>0</v>
      </c>
      <c r="D686" s="281">
        <v>0</v>
      </c>
      <c r="E686" s="136">
        <f>SUMIFS([2]Sheet1!$D:$D,[2]Sheet1!$A:$A,A686)</f>
        <v>0</v>
      </c>
      <c r="F686" s="147" t="str">
        <f t="shared" si="41"/>
        <v/>
      </c>
      <c r="G686" s="147" t="str">
        <f t="shared" si="42"/>
        <v/>
      </c>
      <c r="H686" s="286" t="str">
        <f t="shared" si="43"/>
        <v>否</v>
      </c>
      <c r="I686" s="271" t="str">
        <f t="shared" si="44"/>
        <v>项</v>
      </c>
    </row>
    <row r="687" s="268" customFormat="true" ht="18.75" hidden="true" spans="1:9">
      <c r="A687" s="279" t="s">
        <v>1339</v>
      </c>
      <c r="B687" s="280" t="s">
        <v>1340</v>
      </c>
      <c r="C687" s="281">
        <v>0</v>
      </c>
      <c r="D687" s="281">
        <v>0</v>
      </c>
      <c r="E687" s="136">
        <f>SUMIFS([2]Sheet1!$D:$D,[2]Sheet1!$A:$A,A687)</f>
        <v>0</v>
      </c>
      <c r="F687" s="147" t="str">
        <f t="shared" si="41"/>
        <v/>
      </c>
      <c r="G687" s="147" t="str">
        <f t="shared" si="42"/>
        <v/>
      </c>
      <c r="H687" s="286" t="str">
        <f t="shared" si="43"/>
        <v>否</v>
      </c>
      <c r="I687" s="271" t="str">
        <f t="shared" si="44"/>
        <v>项</v>
      </c>
    </row>
    <row r="688" s="268" customFormat="true" ht="18.75" hidden="true" spans="1:9">
      <c r="A688" s="279" t="s">
        <v>1341</v>
      </c>
      <c r="B688" s="280" t="s">
        <v>1342</v>
      </c>
      <c r="C688" s="281">
        <v>0</v>
      </c>
      <c r="D688" s="281">
        <v>0</v>
      </c>
      <c r="E688" s="136">
        <f>SUMIFS([2]Sheet1!$D:$D,[2]Sheet1!$A:$A,A688)</f>
        <v>0</v>
      </c>
      <c r="F688" s="147" t="str">
        <f t="shared" si="41"/>
        <v/>
      </c>
      <c r="G688" s="147" t="str">
        <f t="shared" si="42"/>
        <v/>
      </c>
      <c r="H688" s="286" t="str">
        <f t="shared" si="43"/>
        <v>否</v>
      </c>
      <c r="I688" s="271" t="str">
        <f t="shared" si="44"/>
        <v>项</v>
      </c>
    </row>
    <row r="689" s="268" customFormat="true" ht="18.75" hidden="true" spans="1:9">
      <c r="A689" s="279" t="s">
        <v>1343</v>
      </c>
      <c r="B689" s="280" t="s">
        <v>1344</v>
      </c>
      <c r="C689" s="281">
        <v>0</v>
      </c>
      <c r="D689" s="281">
        <v>0</v>
      </c>
      <c r="E689" s="136">
        <f>SUMIFS([2]Sheet1!$D:$D,[2]Sheet1!$A:$A,A689)</f>
        <v>0</v>
      </c>
      <c r="F689" s="147" t="str">
        <f t="shared" si="41"/>
        <v/>
      </c>
      <c r="G689" s="147" t="str">
        <f t="shared" si="42"/>
        <v/>
      </c>
      <c r="H689" s="286" t="str">
        <f t="shared" si="43"/>
        <v>否</v>
      </c>
      <c r="I689" s="271" t="str">
        <f t="shared" si="44"/>
        <v>项</v>
      </c>
    </row>
    <row r="690" s="268" customFormat="true" ht="18.75" spans="1:9">
      <c r="A690" s="177" t="s">
        <v>1345</v>
      </c>
      <c r="B690" s="180" t="s">
        <v>1346</v>
      </c>
      <c r="C690" s="278">
        <v>812</v>
      </c>
      <c r="D690" s="278">
        <v>1538</v>
      </c>
      <c r="E690" s="136">
        <f>SUMIFS([2]Sheet1!$D:$D,[2]Sheet1!$A:$A,A690)</f>
        <v>1958</v>
      </c>
      <c r="F690" s="147">
        <f t="shared" si="41"/>
        <v>1.411</v>
      </c>
      <c r="G690" s="147">
        <f t="shared" si="42"/>
        <v>0.273</v>
      </c>
      <c r="H690" s="286" t="str">
        <f t="shared" si="43"/>
        <v>是</v>
      </c>
      <c r="I690" s="271" t="str">
        <f t="shared" si="44"/>
        <v>项</v>
      </c>
    </row>
    <row r="691" s="268" customFormat="true" ht="18.75" spans="1:9">
      <c r="A691" s="177" t="s">
        <v>1347</v>
      </c>
      <c r="B691" s="180" t="s">
        <v>1348</v>
      </c>
      <c r="C691" s="278">
        <v>57</v>
      </c>
      <c r="D691" s="278">
        <v>38</v>
      </c>
      <c r="E691" s="136">
        <f>SUMIFS([2]Sheet1!$D:$D,[2]Sheet1!$A:$A,A691)</f>
        <v>17</v>
      </c>
      <c r="F691" s="147">
        <f t="shared" si="41"/>
        <v>-0.702</v>
      </c>
      <c r="G691" s="147">
        <f t="shared" si="42"/>
        <v>-0.553</v>
      </c>
      <c r="H691" s="286" t="str">
        <f t="shared" si="43"/>
        <v>是</v>
      </c>
      <c r="I691" s="271" t="str">
        <f t="shared" si="44"/>
        <v>项</v>
      </c>
    </row>
    <row r="692" s="268" customFormat="true" ht="18.75" spans="1:9">
      <c r="A692" s="177" t="s">
        <v>1349</v>
      </c>
      <c r="B692" s="180" t="s">
        <v>1350</v>
      </c>
      <c r="C692" s="278">
        <v>144</v>
      </c>
      <c r="D692" s="278">
        <v>227</v>
      </c>
      <c r="E692" s="136">
        <f>SUMIFS([2]Sheet1!$D:$D,[2]Sheet1!$A:$A,A692)</f>
        <v>64</v>
      </c>
      <c r="F692" s="147">
        <f t="shared" si="41"/>
        <v>-0.556</v>
      </c>
      <c r="G692" s="147">
        <f t="shared" si="42"/>
        <v>-0.718</v>
      </c>
      <c r="H692" s="286" t="str">
        <f t="shared" si="43"/>
        <v>是</v>
      </c>
      <c r="I692" s="271" t="str">
        <f t="shared" si="44"/>
        <v>项</v>
      </c>
    </row>
    <row r="693" s="268" customFormat="true" ht="18.75" spans="1:9">
      <c r="A693" s="177" t="s">
        <v>1351</v>
      </c>
      <c r="B693" s="180" t="s">
        <v>1352</v>
      </c>
      <c r="C693" s="278">
        <v>1</v>
      </c>
      <c r="D693" s="278">
        <v>0</v>
      </c>
      <c r="E693" s="136">
        <f>SUMIFS([2]Sheet1!$D:$D,[2]Sheet1!$A:$A,A693)</f>
        <v>5</v>
      </c>
      <c r="F693" s="147">
        <f t="shared" si="41"/>
        <v>4</v>
      </c>
      <c r="G693" s="147" t="str">
        <f t="shared" si="42"/>
        <v/>
      </c>
      <c r="H693" s="286" t="str">
        <f t="shared" si="43"/>
        <v>是</v>
      </c>
      <c r="I693" s="271" t="str">
        <f t="shared" si="44"/>
        <v>项</v>
      </c>
    </row>
    <row r="694" s="268" customFormat="true" ht="18.75" hidden="true" spans="1:9">
      <c r="A694" s="279" t="s">
        <v>1353</v>
      </c>
      <c r="B694" s="280" t="s">
        <v>1354</v>
      </c>
      <c r="C694" s="281">
        <f>SUM(C695:C696)</f>
        <v>0</v>
      </c>
      <c r="D694" s="281">
        <f>SUM(D695:D696)</f>
        <v>0</v>
      </c>
      <c r="E694" s="281">
        <f>SUM(E695:E696)</f>
        <v>0</v>
      </c>
      <c r="F694" s="147" t="str">
        <f t="shared" si="41"/>
        <v/>
      </c>
      <c r="G694" s="147" t="str">
        <f t="shared" si="42"/>
        <v/>
      </c>
      <c r="H694" s="286" t="str">
        <f t="shared" si="43"/>
        <v>否</v>
      </c>
      <c r="I694" s="271" t="str">
        <f t="shared" si="44"/>
        <v>款</v>
      </c>
    </row>
    <row r="695" s="268" customFormat="true" ht="18.75" hidden="true" spans="1:9">
      <c r="A695" s="279" t="s">
        <v>1355</v>
      </c>
      <c r="B695" s="280" t="s">
        <v>1356</v>
      </c>
      <c r="C695" s="281">
        <v>0</v>
      </c>
      <c r="D695" s="281">
        <v>0</v>
      </c>
      <c r="E695" s="136">
        <f>SUMIFS([2]Sheet1!$D:$D,[2]Sheet1!$A:$A,A695)</f>
        <v>0</v>
      </c>
      <c r="F695" s="147" t="str">
        <f t="shared" si="41"/>
        <v/>
      </c>
      <c r="G695" s="147" t="str">
        <f t="shared" si="42"/>
        <v/>
      </c>
      <c r="H695" s="286" t="str">
        <f t="shared" si="43"/>
        <v>否</v>
      </c>
      <c r="I695" s="271" t="str">
        <f t="shared" si="44"/>
        <v>项</v>
      </c>
    </row>
    <row r="696" s="268" customFormat="true" ht="18.75" hidden="true" spans="1:9">
      <c r="A696" s="279" t="s">
        <v>1357</v>
      </c>
      <c r="B696" s="280" t="s">
        <v>1358</v>
      </c>
      <c r="C696" s="281">
        <v>0</v>
      </c>
      <c r="D696" s="281">
        <v>0</v>
      </c>
      <c r="E696" s="136">
        <f>SUMIFS([2]Sheet1!$D:$D,[2]Sheet1!$A:$A,A696)</f>
        <v>0</v>
      </c>
      <c r="F696" s="147" t="str">
        <f t="shared" si="41"/>
        <v/>
      </c>
      <c r="G696" s="147" t="str">
        <f t="shared" si="42"/>
        <v/>
      </c>
      <c r="H696" s="286" t="str">
        <f t="shared" si="43"/>
        <v>否</v>
      </c>
      <c r="I696" s="271" t="str">
        <f t="shared" si="44"/>
        <v>项</v>
      </c>
    </row>
    <row r="697" s="268" customFormat="true" ht="18.75" spans="1:9">
      <c r="A697" s="177" t="s">
        <v>1359</v>
      </c>
      <c r="B697" s="180" t="s">
        <v>1360</v>
      </c>
      <c r="C697" s="278">
        <f>SUM(C698:C700)</f>
        <v>688</v>
      </c>
      <c r="D697" s="278">
        <f>SUM(D698:D700)</f>
        <v>125</v>
      </c>
      <c r="E697" s="278">
        <f>SUM(E698:E700)</f>
        <v>175</v>
      </c>
      <c r="F697" s="147">
        <f t="shared" si="41"/>
        <v>-0.746</v>
      </c>
      <c r="G697" s="147">
        <f t="shared" si="42"/>
        <v>0.4</v>
      </c>
      <c r="H697" s="286" t="str">
        <f t="shared" si="43"/>
        <v>是</v>
      </c>
      <c r="I697" s="271" t="str">
        <f t="shared" si="44"/>
        <v>款</v>
      </c>
    </row>
    <row r="698" s="269" customFormat="true" ht="18.75" hidden="true" spans="1:9">
      <c r="A698" s="279" t="s">
        <v>1361</v>
      </c>
      <c r="B698" s="280" t="s">
        <v>1362</v>
      </c>
      <c r="C698" s="281">
        <v>0</v>
      </c>
      <c r="D698" s="281">
        <v>0</v>
      </c>
      <c r="E698" s="136">
        <f>SUMIFS([2]Sheet1!$D:$D,[2]Sheet1!$A:$A,A698)</f>
        <v>0</v>
      </c>
      <c r="F698" s="147" t="str">
        <f t="shared" si="41"/>
        <v/>
      </c>
      <c r="G698" s="147" t="str">
        <f t="shared" si="42"/>
        <v/>
      </c>
      <c r="H698" s="286" t="str">
        <f t="shared" si="43"/>
        <v>否</v>
      </c>
      <c r="I698" s="271" t="str">
        <f t="shared" si="44"/>
        <v>项</v>
      </c>
    </row>
    <row r="699" s="268" customFormat="true" ht="18.75" spans="1:9">
      <c r="A699" s="177" t="s">
        <v>1363</v>
      </c>
      <c r="B699" s="180" t="s">
        <v>1364</v>
      </c>
      <c r="C699" s="278">
        <v>61</v>
      </c>
      <c r="D699" s="278">
        <v>0</v>
      </c>
      <c r="E699" s="136">
        <f>SUMIFS([2]Sheet1!$D:$D,[2]Sheet1!$A:$A,A699)</f>
        <v>61</v>
      </c>
      <c r="F699" s="147">
        <f t="shared" si="41"/>
        <v>0</v>
      </c>
      <c r="G699" s="147" t="str">
        <f t="shared" si="42"/>
        <v/>
      </c>
      <c r="H699" s="286" t="str">
        <f t="shared" si="43"/>
        <v>是</v>
      </c>
      <c r="I699" s="271" t="str">
        <f t="shared" si="44"/>
        <v>项</v>
      </c>
    </row>
    <row r="700" s="268" customFormat="true" ht="18.75" spans="1:9">
      <c r="A700" s="177" t="s">
        <v>1365</v>
      </c>
      <c r="B700" s="180" t="s">
        <v>1366</v>
      </c>
      <c r="C700" s="278">
        <v>627</v>
      </c>
      <c r="D700" s="278">
        <v>125</v>
      </c>
      <c r="E700" s="136">
        <f>SUMIFS([2]Sheet1!$D:$D,[2]Sheet1!$A:$A,A700)</f>
        <v>114</v>
      </c>
      <c r="F700" s="147">
        <f t="shared" si="41"/>
        <v>-0.818</v>
      </c>
      <c r="G700" s="147">
        <f t="shared" si="42"/>
        <v>-0.088</v>
      </c>
      <c r="H700" s="286" t="str">
        <f t="shared" si="43"/>
        <v>是</v>
      </c>
      <c r="I700" s="271" t="str">
        <f t="shared" si="44"/>
        <v>项</v>
      </c>
    </row>
    <row r="701" s="269" customFormat="true" ht="18.75" spans="1:9">
      <c r="A701" s="177" t="s">
        <v>1367</v>
      </c>
      <c r="B701" s="180" t="s">
        <v>1368</v>
      </c>
      <c r="C701" s="278">
        <f>SUM(C702:C705)</f>
        <v>7731</v>
      </c>
      <c r="D701" s="278">
        <f>SUM(D702:D705)</f>
        <v>8334</v>
      </c>
      <c r="E701" s="278">
        <f>SUM(E702:E705)</f>
        <v>8146</v>
      </c>
      <c r="F701" s="147">
        <f t="shared" si="41"/>
        <v>0.054</v>
      </c>
      <c r="G701" s="147">
        <f t="shared" si="42"/>
        <v>-0.023</v>
      </c>
      <c r="H701" s="286" t="str">
        <f t="shared" si="43"/>
        <v>是</v>
      </c>
      <c r="I701" s="271" t="str">
        <f t="shared" si="44"/>
        <v>款</v>
      </c>
    </row>
    <row r="702" s="268" customFormat="true" ht="18.75" spans="1:9">
      <c r="A702" s="177" t="s">
        <v>1369</v>
      </c>
      <c r="B702" s="180" t="s">
        <v>1370</v>
      </c>
      <c r="C702" s="278">
        <v>1199</v>
      </c>
      <c r="D702" s="278">
        <v>1304</v>
      </c>
      <c r="E702" s="136">
        <f>SUMIFS([2]Sheet1!$D:$D,[2]Sheet1!$A:$A,A702)</f>
        <v>1235</v>
      </c>
      <c r="F702" s="147">
        <f t="shared" si="41"/>
        <v>0.03</v>
      </c>
      <c r="G702" s="147">
        <f t="shared" si="42"/>
        <v>-0.053</v>
      </c>
      <c r="H702" s="286" t="str">
        <f t="shared" si="43"/>
        <v>是</v>
      </c>
      <c r="I702" s="271" t="str">
        <f t="shared" si="44"/>
        <v>项</v>
      </c>
    </row>
    <row r="703" s="268" customFormat="true" ht="18.75" spans="1:9">
      <c r="A703" s="177" t="s">
        <v>1371</v>
      </c>
      <c r="B703" s="180" t="s">
        <v>1372</v>
      </c>
      <c r="C703" s="278">
        <v>3178</v>
      </c>
      <c r="D703" s="278">
        <v>3450</v>
      </c>
      <c r="E703" s="136">
        <f>SUMIFS([2]Sheet1!$D:$D,[2]Sheet1!$A:$A,A703)</f>
        <v>3380</v>
      </c>
      <c r="F703" s="147">
        <f t="shared" si="41"/>
        <v>0.064</v>
      </c>
      <c r="G703" s="147">
        <f t="shared" si="42"/>
        <v>-0.02</v>
      </c>
      <c r="H703" s="286" t="str">
        <f t="shared" si="43"/>
        <v>是</v>
      </c>
      <c r="I703" s="271" t="str">
        <f t="shared" si="44"/>
        <v>项</v>
      </c>
    </row>
    <row r="704" s="268" customFormat="true" ht="18.75" spans="1:9">
      <c r="A704" s="177" t="s">
        <v>1373</v>
      </c>
      <c r="B704" s="180" t="s">
        <v>1374</v>
      </c>
      <c r="C704" s="278">
        <v>3354</v>
      </c>
      <c r="D704" s="278">
        <v>3580</v>
      </c>
      <c r="E704" s="136">
        <f>SUMIFS([2]Sheet1!$D:$D,[2]Sheet1!$A:$A,A704)</f>
        <v>3531</v>
      </c>
      <c r="F704" s="147">
        <f t="shared" si="41"/>
        <v>0.053</v>
      </c>
      <c r="G704" s="147">
        <f t="shared" si="42"/>
        <v>-0.014</v>
      </c>
      <c r="H704" s="286" t="str">
        <f t="shared" si="43"/>
        <v>是</v>
      </c>
      <c r="I704" s="271" t="str">
        <f t="shared" si="44"/>
        <v>项</v>
      </c>
    </row>
    <row r="705" s="269" customFormat="true" ht="18.75" hidden="true" spans="1:9">
      <c r="A705" s="279" t="s">
        <v>1375</v>
      </c>
      <c r="B705" s="280" t="s">
        <v>1376</v>
      </c>
      <c r="C705" s="281">
        <v>0</v>
      </c>
      <c r="D705" s="281">
        <v>0</v>
      </c>
      <c r="E705" s="136">
        <f>SUMIFS([2]Sheet1!$D:$D,[2]Sheet1!$A:$A,A705)</f>
        <v>0</v>
      </c>
      <c r="F705" s="147" t="str">
        <f t="shared" si="41"/>
        <v/>
      </c>
      <c r="G705" s="147" t="str">
        <f t="shared" si="42"/>
        <v/>
      </c>
      <c r="H705" s="286" t="str">
        <f t="shared" si="43"/>
        <v>否</v>
      </c>
      <c r="I705" s="271" t="str">
        <f t="shared" si="44"/>
        <v>项</v>
      </c>
    </row>
    <row r="706" s="268" customFormat="true" ht="18.75" spans="1:9">
      <c r="A706" s="177" t="s">
        <v>1377</v>
      </c>
      <c r="B706" s="180" t="s">
        <v>1378</v>
      </c>
      <c r="C706" s="278">
        <f>SUM(C707:C709)</f>
        <v>349</v>
      </c>
      <c r="D706" s="278">
        <f>SUM(D707:D709)</f>
        <v>465</v>
      </c>
      <c r="E706" s="278">
        <f>SUM(E707:E709)</f>
        <v>39</v>
      </c>
      <c r="F706" s="147">
        <f t="shared" si="41"/>
        <v>-0.888</v>
      </c>
      <c r="G706" s="147">
        <f t="shared" si="42"/>
        <v>-0.916</v>
      </c>
      <c r="H706" s="286" t="str">
        <f t="shared" si="43"/>
        <v>是</v>
      </c>
      <c r="I706" s="271" t="str">
        <f t="shared" si="44"/>
        <v>款</v>
      </c>
    </row>
    <row r="707" s="268" customFormat="true" ht="18.75" spans="1:9">
      <c r="A707" s="279" t="s">
        <v>1379</v>
      </c>
      <c r="B707" s="280" t="s">
        <v>1380</v>
      </c>
      <c r="C707" s="281">
        <v>0</v>
      </c>
      <c r="D707" s="281">
        <v>0</v>
      </c>
      <c r="E707" s="136">
        <f>SUMIFS([2]Sheet1!$D:$D,[2]Sheet1!$A:$A,A707)</f>
        <v>34</v>
      </c>
      <c r="F707" s="147" t="str">
        <f t="shared" si="41"/>
        <v/>
      </c>
      <c r="G707" s="147" t="str">
        <f t="shared" si="42"/>
        <v/>
      </c>
      <c r="H707" s="286" t="str">
        <f t="shared" si="43"/>
        <v>是</v>
      </c>
      <c r="I707" s="271" t="str">
        <f t="shared" si="44"/>
        <v>项</v>
      </c>
    </row>
    <row r="708" s="268" customFormat="true" ht="18.75" spans="1:9">
      <c r="A708" s="177" t="s">
        <v>1381</v>
      </c>
      <c r="B708" s="180" t="s">
        <v>1382</v>
      </c>
      <c r="C708" s="278">
        <v>349</v>
      </c>
      <c r="D708" s="278">
        <v>465</v>
      </c>
      <c r="E708" s="136">
        <f>SUMIFS([2]Sheet1!$D:$D,[2]Sheet1!$A:$A,A708)</f>
        <v>5</v>
      </c>
      <c r="F708" s="147">
        <f t="shared" si="41"/>
        <v>-0.986</v>
      </c>
      <c r="G708" s="147">
        <f t="shared" si="42"/>
        <v>-0.989</v>
      </c>
      <c r="H708" s="286" t="str">
        <f t="shared" si="43"/>
        <v>是</v>
      </c>
      <c r="I708" s="271" t="str">
        <f t="shared" si="44"/>
        <v>项</v>
      </c>
    </row>
    <row r="709" s="268" customFormat="true" ht="18.75" hidden="true" spans="1:9">
      <c r="A709" s="279" t="s">
        <v>1383</v>
      </c>
      <c r="B709" s="280" t="s">
        <v>1384</v>
      </c>
      <c r="C709" s="281">
        <v>0</v>
      </c>
      <c r="D709" s="281">
        <v>0</v>
      </c>
      <c r="E709" s="136">
        <f>SUMIFS([2]Sheet1!$D:$D,[2]Sheet1!$A:$A,A709)</f>
        <v>0</v>
      </c>
      <c r="F709" s="147" t="str">
        <f t="shared" ref="F709:F772" si="45">IF(C709&gt;0,E709/C709-1,IF(C709&lt;0,-(E709/C709-1),""))</f>
        <v/>
      </c>
      <c r="G709" s="147" t="str">
        <f t="shared" ref="G709:G772" si="46">IFERROR(E709/D709-1,"")</f>
        <v/>
      </c>
      <c r="H709" s="286" t="str">
        <f t="shared" ref="H709:H772" si="47">IF(LEN(A709)=3,"是",IF(B709&lt;&gt;"",IF(SUM(C709:E709)&lt;&gt;0,"是","否"),"是"))</f>
        <v>否</v>
      </c>
      <c r="I709" s="271" t="str">
        <f t="shared" ref="I709:I772" si="48">IF(LEN(A709)=3,"类",IF(LEN(A709)=5,"款","项"))</f>
        <v>项</v>
      </c>
    </row>
    <row r="710" s="269" customFormat="true" ht="18.75" spans="1:9">
      <c r="A710" s="177" t="s">
        <v>1385</v>
      </c>
      <c r="B710" s="180" t="s">
        <v>1386</v>
      </c>
      <c r="C710" s="278">
        <f>SUM(C711:C713)</f>
        <v>326</v>
      </c>
      <c r="D710" s="278">
        <f>SUM(D711:D713)</f>
        <v>636</v>
      </c>
      <c r="E710" s="278">
        <f>SUM(E711:E713)</f>
        <v>39</v>
      </c>
      <c r="F710" s="147">
        <f t="shared" si="45"/>
        <v>-0.88</v>
      </c>
      <c r="G710" s="147">
        <f t="shared" si="46"/>
        <v>-0.939</v>
      </c>
      <c r="H710" s="286" t="str">
        <f t="shared" si="47"/>
        <v>是</v>
      </c>
      <c r="I710" s="271" t="str">
        <f t="shared" si="48"/>
        <v>款</v>
      </c>
    </row>
    <row r="711" s="268" customFormat="true" ht="18.75" spans="1:9">
      <c r="A711" s="177" t="s">
        <v>1387</v>
      </c>
      <c r="B711" s="180" t="s">
        <v>1388</v>
      </c>
      <c r="C711" s="278">
        <v>325</v>
      </c>
      <c r="D711" s="278">
        <v>636</v>
      </c>
      <c r="E711" s="136">
        <f>SUMIFS([2]Sheet1!$D:$D,[2]Sheet1!$A:$A,A711)</f>
        <v>39</v>
      </c>
      <c r="F711" s="147">
        <f t="shared" si="45"/>
        <v>-0.88</v>
      </c>
      <c r="G711" s="147">
        <f t="shared" si="46"/>
        <v>-0.939</v>
      </c>
      <c r="H711" s="286" t="str">
        <f t="shared" si="47"/>
        <v>是</v>
      </c>
      <c r="I711" s="271" t="str">
        <f t="shared" si="48"/>
        <v>项</v>
      </c>
    </row>
    <row r="712" s="268" customFormat="true" ht="18.75" hidden="true" spans="1:9">
      <c r="A712" s="279" t="s">
        <v>1389</v>
      </c>
      <c r="B712" s="280" t="s">
        <v>1390</v>
      </c>
      <c r="C712" s="281">
        <v>0</v>
      </c>
      <c r="D712" s="281">
        <v>0</v>
      </c>
      <c r="E712" s="136">
        <f>SUMIFS([2]Sheet1!$D:$D,[2]Sheet1!$A:$A,A712)</f>
        <v>0</v>
      </c>
      <c r="F712" s="147" t="str">
        <f t="shared" si="45"/>
        <v/>
      </c>
      <c r="G712" s="147" t="str">
        <f t="shared" si="46"/>
        <v/>
      </c>
      <c r="H712" s="286" t="str">
        <f t="shared" si="47"/>
        <v>否</v>
      </c>
      <c r="I712" s="271" t="str">
        <f t="shared" si="48"/>
        <v>项</v>
      </c>
    </row>
    <row r="713" s="268" customFormat="true" ht="18.75" spans="1:9">
      <c r="A713" s="177" t="s">
        <v>1391</v>
      </c>
      <c r="B713" s="180" t="s">
        <v>1392</v>
      </c>
      <c r="C713" s="278">
        <v>1</v>
      </c>
      <c r="D713" s="278">
        <v>0</v>
      </c>
      <c r="E713" s="136">
        <f>SUMIFS([2]Sheet1!$D:$D,[2]Sheet1!$A:$A,A713)</f>
        <v>0</v>
      </c>
      <c r="F713" s="147">
        <f t="shared" si="45"/>
        <v>-1</v>
      </c>
      <c r="G713" s="147" t="str">
        <f t="shared" si="46"/>
        <v/>
      </c>
      <c r="H713" s="286" t="str">
        <f t="shared" si="47"/>
        <v>是</v>
      </c>
      <c r="I713" s="271" t="str">
        <f t="shared" si="48"/>
        <v>项</v>
      </c>
    </row>
    <row r="714" s="269" customFormat="true" ht="18.75" spans="1:9">
      <c r="A714" s="177" t="s">
        <v>1393</v>
      </c>
      <c r="B714" s="180" t="s">
        <v>1394</v>
      </c>
      <c r="C714" s="278">
        <f>SUM(C715:C716)</f>
        <v>154</v>
      </c>
      <c r="D714" s="278">
        <f>SUM(D715:D716)</f>
        <v>316</v>
      </c>
      <c r="E714" s="278">
        <f>SUM(E715:E716)</f>
        <v>326</v>
      </c>
      <c r="F714" s="147">
        <f t="shared" si="45"/>
        <v>1.117</v>
      </c>
      <c r="G714" s="147">
        <f t="shared" si="46"/>
        <v>0.032</v>
      </c>
      <c r="H714" s="286" t="str">
        <f t="shared" si="47"/>
        <v>是</v>
      </c>
      <c r="I714" s="271" t="str">
        <f t="shared" si="48"/>
        <v>款</v>
      </c>
    </row>
    <row r="715" s="268" customFormat="true" ht="18.75" spans="1:9">
      <c r="A715" s="177" t="s">
        <v>1395</v>
      </c>
      <c r="B715" s="180" t="s">
        <v>1396</v>
      </c>
      <c r="C715" s="278">
        <v>154</v>
      </c>
      <c r="D715" s="278">
        <v>316</v>
      </c>
      <c r="E715" s="136">
        <f>SUMIFS([2]Sheet1!$D:$D,[2]Sheet1!$A:$A,A715)</f>
        <v>326</v>
      </c>
      <c r="F715" s="147">
        <f t="shared" si="45"/>
        <v>1.117</v>
      </c>
      <c r="G715" s="147">
        <f t="shared" si="46"/>
        <v>0.032</v>
      </c>
      <c r="H715" s="286" t="str">
        <f t="shared" si="47"/>
        <v>是</v>
      </c>
      <c r="I715" s="271" t="str">
        <f t="shared" si="48"/>
        <v>项</v>
      </c>
    </row>
    <row r="716" s="268" customFormat="true" ht="18.75" hidden="true" spans="1:9">
      <c r="A716" s="279" t="s">
        <v>1397</v>
      </c>
      <c r="B716" s="280" t="s">
        <v>1398</v>
      </c>
      <c r="C716" s="281">
        <v>0</v>
      </c>
      <c r="D716" s="281">
        <v>0</v>
      </c>
      <c r="E716" s="136">
        <f>SUMIFS([2]Sheet1!$D:$D,[2]Sheet1!$A:$A,A716)</f>
        <v>0</v>
      </c>
      <c r="F716" s="147" t="str">
        <f t="shared" si="45"/>
        <v/>
      </c>
      <c r="G716" s="147" t="str">
        <f t="shared" si="46"/>
        <v/>
      </c>
      <c r="H716" s="286" t="str">
        <f t="shared" si="47"/>
        <v>否</v>
      </c>
      <c r="I716" s="271" t="str">
        <f t="shared" si="48"/>
        <v>项</v>
      </c>
    </row>
    <row r="717" s="268" customFormat="true" ht="18.75" spans="1:9">
      <c r="A717" s="177" t="s">
        <v>1399</v>
      </c>
      <c r="B717" s="180" t="s">
        <v>1400</v>
      </c>
      <c r="C717" s="278">
        <f>SUM(C718:C725)</f>
        <v>245</v>
      </c>
      <c r="D717" s="278">
        <f>SUM(D718:D725)</f>
        <v>278</v>
      </c>
      <c r="E717" s="278">
        <f>SUM(E718:E725)</f>
        <v>271</v>
      </c>
      <c r="F717" s="147">
        <f t="shared" si="45"/>
        <v>0.106</v>
      </c>
      <c r="G717" s="147">
        <f t="shared" si="46"/>
        <v>-0.025</v>
      </c>
      <c r="H717" s="286" t="str">
        <f t="shared" si="47"/>
        <v>是</v>
      </c>
      <c r="I717" s="271" t="str">
        <f t="shared" si="48"/>
        <v>款</v>
      </c>
    </row>
    <row r="718" s="269" customFormat="true" ht="18.75" spans="1:9">
      <c r="A718" s="177" t="s">
        <v>1401</v>
      </c>
      <c r="B718" s="180" t="s">
        <v>189</v>
      </c>
      <c r="C718" s="278">
        <v>241</v>
      </c>
      <c r="D718" s="278">
        <v>273</v>
      </c>
      <c r="E718" s="136">
        <f>SUMIFS([2]Sheet1!$D:$D,[2]Sheet1!$A:$A,A718)</f>
        <v>257</v>
      </c>
      <c r="F718" s="147">
        <f t="shared" si="45"/>
        <v>0.066</v>
      </c>
      <c r="G718" s="147">
        <f t="shared" si="46"/>
        <v>-0.059</v>
      </c>
      <c r="H718" s="286" t="str">
        <f t="shared" si="47"/>
        <v>是</v>
      </c>
      <c r="I718" s="271" t="str">
        <f t="shared" si="48"/>
        <v>项</v>
      </c>
    </row>
    <row r="719" s="268" customFormat="true" ht="18.75" hidden="true" spans="1:9">
      <c r="A719" s="279" t="s">
        <v>1402</v>
      </c>
      <c r="B719" s="280" t="s">
        <v>191</v>
      </c>
      <c r="C719" s="281">
        <v>0</v>
      </c>
      <c r="D719" s="281">
        <v>0</v>
      </c>
      <c r="E719" s="136">
        <f>SUMIFS([2]Sheet1!$D:$D,[2]Sheet1!$A:$A,A719)</f>
        <v>0</v>
      </c>
      <c r="F719" s="147" t="str">
        <f t="shared" si="45"/>
        <v/>
      </c>
      <c r="G719" s="147" t="str">
        <f t="shared" si="46"/>
        <v/>
      </c>
      <c r="H719" s="286" t="str">
        <f t="shared" si="47"/>
        <v>否</v>
      </c>
      <c r="I719" s="271" t="str">
        <f t="shared" si="48"/>
        <v>项</v>
      </c>
    </row>
    <row r="720" s="268" customFormat="true" ht="18.75" hidden="true" spans="1:9">
      <c r="A720" s="279" t="s">
        <v>1403</v>
      </c>
      <c r="B720" s="280" t="s">
        <v>193</v>
      </c>
      <c r="C720" s="281">
        <v>0</v>
      </c>
      <c r="D720" s="281">
        <v>0</v>
      </c>
      <c r="E720" s="136">
        <f>SUMIFS([2]Sheet1!$D:$D,[2]Sheet1!$A:$A,A720)</f>
        <v>0</v>
      </c>
      <c r="F720" s="147" t="str">
        <f t="shared" si="45"/>
        <v/>
      </c>
      <c r="G720" s="147" t="str">
        <f t="shared" si="46"/>
        <v/>
      </c>
      <c r="H720" s="286" t="str">
        <f t="shared" si="47"/>
        <v>否</v>
      </c>
      <c r="I720" s="271" t="str">
        <f t="shared" si="48"/>
        <v>项</v>
      </c>
    </row>
    <row r="721" s="269" customFormat="true" ht="18.75" hidden="true" spans="1:9">
      <c r="A721" s="279" t="s">
        <v>1404</v>
      </c>
      <c r="B721" s="280" t="s">
        <v>290</v>
      </c>
      <c r="C721" s="281">
        <v>0</v>
      </c>
      <c r="D721" s="281">
        <v>0</v>
      </c>
      <c r="E721" s="136">
        <f>SUMIFS([2]Sheet1!$D:$D,[2]Sheet1!$A:$A,A721)</f>
        <v>0</v>
      </c>
      <c r="F721" s="147" t="str">
        <f t="shared" si="45"/>
        <v/>
      </c>
      <c r="G721" s="147" t="str">
        <f t="shared" si="46"/>
        <v/>
      </c>
      <c r="H721" s="286" t="str">
        <f t="shared" si="47"/>
        <v>否</v>
      </c>
      <c r="I721" s="271" t="str">
        <f t="shared" si="48"/>
        <v>项</v>
      </c>
    </row>
    <row r="722" s="268" customFormat="true" ht="18.75" spans="1:9">
      <c r="A722" s="177" t="s">
        <v>1405</v>
      </c>
      <c r="B722" s="180" t="s">
        <v>1406</v>
      </c>
      <c r="C722" s="278">
        <v>0</v>
      </c>
      <c r="D722" s="278">
        <v>4</v>
      </c>
      <c r="E722" s="136">
        <f>SUMIFS([2]Sheet1!$D:$D,[2]Sheet1!$A:$A,A722)</f>
        <v>13</v>
      </c>
      <c r="F722" s="147" t="str">
        <f t="shared" si="45"/>
        <v/>
      </c>
      <c r="G722" s="147">
        <f t="shared" si="46"/>
        <v>2.25</v>
      </c>
      <c r="H722" s="286" t="str">
        <f t="shared" si="47"/>
        <v>是</v>
      </c>
      <c r="I722" s="271" t="str">
        <f t="shared" si="48"/>
        <v>项</v>
      </c>
    </row>
    <row r="723" s="268" customFormat="true" ht="18.75" spans="1:9">
      <c r="A723" s="177" t="s">
        <v>1407</v>
      </c>
      <c r="B723" s="180" t="s">
        <v>1408</v>
      </c>
      <c r="C723" s="278">
        <v>4</v>
      </c>
      <c r="D723" s="278">
        <v>1</v>
      </c>
      <c r="E723" s="136">
        <f>SUMIFS([2]Sheet1!$D:$D,[2]Sheet1!$A:$A,A723)</f>
        <v>1</v>
      </c>
      <c r="F723" s="147">
        <f t="shared" si="45"/>
        <v>-0.75</v>
      </c>
      <c r="G723" s="147">
        <f t="shared" si="46"/>
        <v>0</v>
      </c>
      <c r="H723" s="286" t="str">
        <f t="shared" si="47"/>
        <v>是</v>
      </c>
      <c r="I723" s="271" t="str">
        <f t="shared" si="48"/>
        <v>项</v>
      </c>
    </row>
    <row r="724" s="268" customFormat="true" ht="18.75" hidden="true" spans="1:9">
      <c r="A724" s="279" t="s">
        <v>1409</v>
      </c>
      <c r="B724" s="280" t="s">
        <v>207</v>
      </c>
      <c r="C724" s="281">
        <v>0</v>
      </c>
      <c r="D724" s="281">
        <v>0</v>
      </c>
      <c r="E724" s="136">
        <f>SUMIFS([2]Sheet1!$D:$D,[2]Sheet1!$A:$A,A724)</f>
        <v>0</v>
      </c>
      <c r="F724" s="147" t="str">
        <f t="shared" si="45"/>
        <v/>
      </c>
      <c r="G724" s="147" t="str">
        <f t="shared" si="46"/>
        <v/>
      </c>
      <c r="H724" s="286" t="str">
        <f t="shared" si="47"/>
        <v>否</v>
      </c>
      <c r="I724" s="271" t="str">
        <f t="shared" si="48"/>
        <v>项</v>
      </c>
    </row>
    <row r="725" s="268" customFormat="true" ht="18.75" hidden="true" spans="1:9">
      <c r="A725" s="279" t="s">
        <v>1410</v>
      </c>
      <c r="B725" s="280" t="s">
        <v>1411</v>
      </c>
      <c r="C725" s="281">
        <v>0</v>
      </c>
      <c r="D725" s="281">
        <v>0</v>
      </c>
      <c r="E725" s="136">
        <f>SUMIFS([2]Sheet1!$D:$D,[2]Sheet1!$A:$A,A725)</f>
        <v>0</v>
      </c>
      <c r="F725" s="147" t="str">
        <f t="shared" si="45"/>
        <v/>
      </c>
      <c r="G725" s="147" t="str">
        <f t="shared" si="46"/>
        <v/>
      </c>
      <c r="H725" s="286" t="str">
        <f t="shared" si="47"/>
        <v>否</v>
      </c>
      <c r="I725" s="271" t="str">
        <f t="shared" si="48"/>
        <v>项</v>
      </c>
    </row>
    <row r="726" s="268" customFormat="true" ht="18.75" spans="1:9">
      <c r="A726" s="177" t="s">
        <v>1412</v>
      </c>
      <c r="B726" s="180" t="s">
        <v>1413</v>
      </c>
      <c r="C726" s="278">
        <f>C727</f>
        <v>5</v>
      </c>
      <c r="D726" s="278">
        <f>D727</f>
        <v>0</v>
      </c>
      <c r="E726" s="278">
        <f>E727</f>
        <v>23</v>
      </c>
      <c r="F726" s="147">
        <f t="shared" si="45"/>
        <v>3.6</v>
      </c>
      <c r="G726" s="147" t="str">
        <f t="shared" si="46"/>
        <v/>
      </c>
      <c r="H726" s="286" t="str">
        <f t="shared" si="47"/>
        <v>是</v>
      </c>
      <c r="I726" s="271" t="str">
        <f t="shared" si="48"/>
        <v>款</v>
      </c>
    </row>
    <row r="727" s="268" customFormat="true" ht="18.75" spans="1:9">
      <c r="A727" s="177" t="s">
        <v>1414</v>
      </c>
      <c r="B727" s="180" t="s">
        <v>1415</v>
      </c>
      <c r="C727" s="278">
        <v>5</v>
      </c>
      <c r="D727" s="278">
        <v>0</v>
      </c>
      <c r="E727" s="136">
        <f>SUMIFS([2]Sheet1!$D:$D,[2]Sheet1!$A:$A,A727)</f>
        <v>23</v>
      </c>
      <c r="F727" s="147">
        <f t="shared" si="45"/>
        <v>3.6</v>
      </c>
      <c r="G727" s="147" t="str">
        <f t="shared" si="46"/>
        <v/>
      </c>
      <c r="H727" s="286" t="str">
        <f t="shared" si="47"/>
        <v>是</v>
      </c>
      <c r="I727" s="271" t="str">
        <f t="shared" si="48"/>
        <v>项</v>
      </c>
    </row>
    <row r="728" s="268" customFormat="true" ht="18.75" spans="1:9">
      <c r="A728" s="177" t="s">
        <v>1416</v>
      </c>
      <c r="B728" s="180" t="s">
        <v>1417</v>
      </c>
      <c r="C728" s="278">
        <f>C729</f>
        <v>17</v>
      </c>
      <c r="D728" s="278">
        <f>D729</f>
        <v>10</v>
      </c>
      <c r="E728" s="278">
        <f>E729</f>
        <v>203</v>
      </c>
      <c r="F728" s="147">
        <f t="shared" si="45"/>
        <v>10.941</v>
      </c>
      <c r="G728" s="147">
        <f t="shared" si="46"/>
        <v>19.3</v>
      </c>
      <c r="H728" s="286" t="str">
        <f t="shared" si="47"/>
        <v>是</v>
      </c>
      <c r="I728" s="271" t="str">
        <f t="shared" si="48"/>
        <v>款</v>
      </c>
    </row>
    <row r="729" s="268" customFormat="true" ht="18.75" spans="1:9">
      <c r="A729" s="177">
        <v>2109999</v>
      </c>
      <c r="B729" s="180" t="s">
        <v>1418</v>
      </c>
      <c r="C729" s="278">
        <v>17</v>
      </c>
      <c r="D729" s="278">
        <v>10</v>
      </c>
      <c r="E729" s="136">
        <f>SUMIFS([2]Sheet1!$D:$D,[2]Sheet1!$A:$A,A729)</f>
        <v>203</v>
      </c>
      <c r="F729" s="147">
        <f t="shared" si="45"/>
        <v>10.941</v>
      </c>
      <c r="G729" s="147">
        <f t="shared" si="46"/>
        <v>19.3</v>
      </c>
      <c r="H729" s="286" t="str">
        <f t="shared" si="47"/>
        <v>是</v>
      </c>
      <c r="I729" s="271" t="str">
        <f t="shared" si="48"/>
        <v>项</v>
      </c>
    </row>
    <row r="730" s="269" customFormat="true" ht="18.75" spans="1:9">
      <c r="A730" s="277" t="s">
        <v>149</v>
      </c>
      <c r="B730" s="178" t="s">
        <v>150</v>
      </c>
      <c r="C730" s="278">
        <f>C731+C741+C745+C754+C761+C768+C774+C777+C780+C782+C784+C790+C792+C794+C809</f>
        <v>10396</v>
      </c>
      <c r="D730" s="278">
        <f>D731+D741+D745+D754+D768+D774+D777+D780+D782+D784+D790+D792+D794+D809</f>
        <v>62</v>
      </c>
      <c r="E730" s="278">
        <f>E731+E741+E745+E754+E768+E774+E777+E780+E782+E784+E790+E792+E794+E809</f>
        <v>10047</v>
      </c>
      <c r="F730" s="147">
        <f t="shared" si="45"/>
        <v>-0.034</v>
      </c>
      <c r="G730" s="147">
        <f t="shared" si="46"/>
        <v>161.048</v>
      </c>
      <c r="H730" s="286" t="str">
        <f t="shared" si="47"/>
        <v>是</v>
      </c>
      <c r="I730" s="271" t="str">
        <f t="shared" si="48"/>
        <v>类</v>
      </c>
    </row>
    <row r="731" s="268" customFormat="true" ht="18.75" hidden="true" spans="1:9">
      <c r="A731" s="279" t="s">
        <v>1419</v>
      </c>
      <c r="B731" s="280" t="s">
        <v>1420</v>
      </c>
      <c r="C731" s="281">
        <f>SUM(C732:C740)</f>
        <v>0</v>
      </c>
      <c r="D731" s="281">
        <f>SUM(D732:D740)</f>
        <v>0</v>
      </c>
      <c r="E731" s="281">
        <f>SUM(E732:E740)</f>
        <v>0</v>
      </c>
      <c r="F731" s="147" t="str">
        <f t="shared" si="45"/>
        <v/>
      </c>
      <c r="G731" s="147" t="str">
        <f t="shared" si="46"/>
        <v/>
      </c>
      <c r="H731" s="286" t="str">
        <f t="shared" si="47"/>
        <v>否</v>
      </c>
      <c r="I731" s="271" t="str">
        <f t="shared" si="48"/>
        <v>款</v>
      </c>
    </row>
    <row r="732" s="269" customFormat="true" ht="18.75" hidden="true" spans="1:9">
      <c r="A732" s="279" t="s">
        <v>1421</v>
      </c>
      <c r="B732" s="280" t="s">
        <v>189</v>
      </c>
      <c r="C732" s="281">
        <v>0</v>
      </c>
      <c r="D732" s="281">
        <v>0</v>
      </c>
      <c r="E732" s="136">
        <f>SUMIFS([2]Sheet1!$D:$D,[2]Sheet1!$A:$A,A732)</f>
        <v>0</v>
      </c>
      <c r="F732" s="147" t="str">
        <f t="shared" si="45"/>
        <v/>
      </c>
      <c r="G732" s="147" t="str">
        <f t="shared" si="46"/>
        <v/>
      </c>
      <c r="H732" s="286" t="str">
        <f t="shared" si="47"/>
        <v>否</v>
      </c>
      <c r="I732" s="271" t="str">
        <f t="shared" si="48"/>
        <v>项</v>
      </c>
    </row>
    <row r="733" s="268" customFormat="true" ht="18.75" hidden="true" spans="1:9">
      <c r="A733" s="279" t="s">
        <v>1422</v>
      </c>
      <c r="B733" s="280" t="s">
        <v>191</v>
      </c>
      <c r="C733" s="281">
        <v>0</v>
      </c>
      <c r="D733" s="281">
        <v>0</v>
      </c>
      <c r="E733" s="136">
        <f>SUMIFS([2]Sheet1!$D:$D,[2]Sheet1!$A:$A,A733)</f>
        <v>0</v>
      </c>
      <c r="F733" s="147" t="str">
        <f t="shared" si="45"/>
        <v/>
      </c>
      <c r="G733" s="147" t="str">
        <f t="shared" si="46"/>
        <v/>
      </c>
      <c r="H733" s="286" t="str">
        <f t="shared" si="47"/>
        <v>否</v>
      </c>
      <c r="I733" s="271" t="str">
        <f t="shared" si="48"/>
        <v>项</v>
      </c>
    </row>
    <row r="734" s="268" customFormat="true" ht="18.75" hidden="true" spans="1:9">
      <c r="A734" s="279" t="s">
        <v>1423</v>
      </c>
      <c r="B734" s="280" t="s">
        <v>193</v>
      </c>
      <c r="C734" s="281">
        <v>0</v>
      </c>
      <c r="D734" s="281">
        <v>0</v>
      </c>
      <c r="E734" s="136">
        <f>SUMIFS([2]Sheet1!$D:$D,[2]Sheet1!$A:$A,A734)</f>
        <v>0</v>
      </c>
      <c r="F734" s="147" t="str">
        <f t="shared" si="45"/>
        <v/>
      </c>
      <c r="G734" s="147" t="str">
        <f t="shared" si="46"/>
        <v/>
      </c>
      <c r="H734" s="286" t="str">
        <f t="shared" si="47"/>
        <v>否</v>
      </c>
      <c r="I734" s="271" t="str">
        <f t="shared" si="48"/>
        <v>项</v>
      </c>
    </row>
    <row r="735" s="269" customFormat="true" ht="18.75" hidden="true" spans="1:9">
      <c r="A735" s="279" t="s">
        <v>1424</v>
      </c>
      <c r="B735" s="280" t="s">
        <v>1425</v>
      </c>
      <c r="C735" s="281">
        <v>0</v>
      </c>
      <c r="D735" s="281">
        <v>0</v>
      </c>
      <c r="E735" s="136">
        <f>SUMIFS([2]Sheet1!$D:$D,[2]Sheet1!$A:$A,A735)</f>
        <v>0</v>
      </c>
      <c r="F735" s="147" t="str">
        <f t="shared" si="45"/>
        <v/>
      </c>
      <c r="G735" s="147" t="str">
        <f t="shared" si="46"/>
        <v/>
      </c>
      <c r="H735" s="286" t="str">
        <f t="shared" si="47"/>
        <v>否</v>
      </c>
      <c r="I735" s="271" t="str">
        <f t="shared" si="48"/>
        <v>项</v>
      </c>
    </row>
    <row r="736" s="268" customFormat="true" ht="18.75" hidden="true" spans="1:9">
      <c r="A736" s="279" t="s">
        <v>1426</v>
      </c>
      <c r="B736" s="280" t="s">
        <v>1427</v>
      </c>
      <c r="C736" s="281">
        <v>0</v>
      </c>
      <c r="D736" s="281">
        <v>0</v>
      </c>
      <c r="E736" s="136">
        <f>SUMIFS([2]Sheet1!$D:$D,[2]Sheet1!$A:$A,A736)</f>
        <v>0</v>
      </c>
      <c r="F736" s="147" t="str">
        <f t="shared" si="45"/>
        <v/>
      </c>
      <c r="G736" s="147" t="str">
        <f t="shared" si="46"/>
        <v/>
      </c>
      <c r="H736" s="286" t="str">
        <f t="shared" si="47"/>
        <v>否</v>
      </c>
      <c r="I736" s="271" t="str">
        <f t="shared" si="48"/>
        <v>项</v>
      </c>
    </row>
    <row r="737" s="268" customFormat="true" ht="18.75" hidden="true" spans="1:9">
      <c r="A737" s="279" t="s">
        <v>1428</v>
      </c>
      <c r="B737" s="280" t="s">
        <v>1429</v>
      </c>
      <c r="C737" s="281">
        <v>0</v>
      </c>
      <c r="D737" s="281">
        <v>0</v>
      </c>
      <c r="E737" s="136">
        <f>SUMIFS([2]Sheet1!$D:$D,[2]Sheet1!$A:$A,A737)</f>
        <v>0</v>
      </c>
      <c r="F737" s="147" t="str">
        <f t="shared" si="45"/>
        <v/>
      </c>
      <c r="G737" s="147" t="str">
        <f t="shared" si="46"/>
        <v/>
      </c>
      <c r="H737" s="286" t="str">
        <f t="shared" si="47"/>
        <v>否</v>
      </c>
      <c r="I737" s="271" t="str">
        <f t="shared" si="48"/>
        <v>项</v>
      </c>
    </row>
    <row r="738" s="268" customFormat="true" ht="18.75" hidden="true" spans="1:9">
      <c r="A738" s="279" t="s">
        <v>1430</v>
      </c>
      <c r="B738" s="280" t="s">
        <v>1431</v>
      </c>
      <c r="C738" s="281">
        <v>0</v>
      </c>
      <c r="D738" s="281">
        <v>0</v>
      </c>
      <c r="E738" s="136">
        <f>SUMIFS([2]Sheet1!$D:$D,[2]Sheet1!$A:$A,A738)</f>
        <v>0</v>
      </c>
      <c r="F738" s="147" t="str">
        <f t="shared" si="45"/>
        <v/>
      </c>
      <c r="G738" s="147" t="str">
        <f t="shared" si="46"/>
        <v/>
      </c>
      <c r="H738" s="286" t="str">
        <f t="shared" si="47"/>
        <v>否</v>
      </c>
      <c r="I738" s="271" t="str">
        <f t="shared" si="48"/>
        <v>项</v>
      </c>
    </row>
    <row r="739" s="268" customFormat="true" ht="18.75" hidden="true" spans="1:9">
      <c r="A739" s="279" t="s">
        <v>1432</v>
      </c>
      <c r="B739" s="280" t="s">
        <v>1433</v>
      </c>
      <c r="C739" s="281">
        <v>0</v>
      </c>
      <c r="D739" s="281">
        <v>0</v>
      </c>
      <c r="E739" s="136">
        <f>SUMIFS([2]Sheet1!$D:$D,[2]Sheet1!$A:$A,A739)</f>
        <v>0</v>
      </c>
      <c r="F739" s="147" t="str">
        <f t="shared" si="45"/>
        <v/>
      </c>
      <c r="G739" s="147" t="str">
        <f t="shared" si="46"/>
        <v/>
      </c>
      <c r="H739" s="286" t="str">
        <f t="shared" si="47"/>
        <v>否</v>
      </c>
      <c r="I739" s="271" t="str">
        <f t="shared" si="48"/>
        <v>项</v>
      </c>
    </row>
    <row r="740" s="268" customFormat="true" ht="18.75" hidden="true" spans="1:9">
      <c r="A740" s="279" t="s">
        <v>1434</v>
      </c>
      <c r="B740" s="280" t="s">
        <v>1435</v>
      </c>
      <c r="C740" s="281">
        <v>0</v>
      </c>
      <c r="D740" s="281">
        <v>0</v>
      </c>
      <c r="E740" s="136">
        <f>SUMIFS([2]Sheet1!$D:$D,[2]Sheet1!$A:$A,A740)</f>
        <v>0</v>
      </c>
      <c r="F740" s="147" t="str">
        <f t="shared" si="45"/>
        <v/>
      </c>
      <c r="G740" s="147" t="str">
        <f t="shared" si="46"/>
        <v/>
      </c>
      <c r="H740" s="286" t="str">
        <f t="shared" si="47"/>
        <v>否</v>
      </c>
      <c r="I740" s="271" t="str">
        <f t="shared" si="48"/>
        <v>项</v>
      </c>
    </row>
    <row r="741" s="268" customFormat="true" ht="18.75" spans="1:9">
      <c r="A741" s="177" t="s">
        <v>1436</v>
      </c>
      <c r="B741" s="180" t="s">
        <v>1437</v>
      </c>
      <c r="C741" s="278">
        <f>SUM(C742:C744)</f>
        <v>20</v>
      </c>
      <c r="D741" s="278">
        <f>SUM(D742:D744)</f>
        <v>0</v>
      </c>
      <c r="E741" s="278">
        <f>SUM(E742:E744)</f>
        <v>0</v>
      </c>
      <c r="F741" s="147">
        <f t="shared" si="45"/>
        <v>-1</v>
      </c>
      <c r="G741" s="147" t="str">
        <f t="shared" si="46"/>
        <v/>
      </c>
      <c r="H741" s="286" t="str">
        <f t="shared" si="47"/>
        <v>是</v>
      </c>
      <c r="I741" s="271" t="str">
        <f t="shared" si="48"/>
        <v>款</v>
      </c>
    </row>
    <row r="742" s="268" customFormat="true" ht="18.75" spans="1:9">
      <c r="A742" s="177" t="s">
        <v>1438</v>
      </c>
      <c r="B742" s="180" t="s">
        <v>1439</v>
      </c>
      <c r="C742" s="278">
        <v>20</v>
      </c>
      <c r="D742" s="278">
        <v>0</v>
      </c>
      <c r="E742" s="136">
        <f>SUMIFS([2]Sheet1!$D:$D,[2]Sheet1!$A:$A,A742)</f>
        <v>0</v>
      </c>
      <c r="F742" s="147">
        <f t="shared" si="45"/>
        <v>-1</v>
      </c>
      <c r="G742" s="147" t="str">
        <f t="shared" si="46"/>
        <v/>
      </c>
      <c r="H742" s="286" t="str">
        <f t="shared" si="47"/>
        <v>是</v>
      </c>
      <c r="I742" s="271" t="str">
        <f t="shared" si="48"/>
        <v>项</v>
      </c>
    </row>
    <row r="743" s="268" customFormat="true" ht="18.75" hidden="true" spans="1:9">
      <c r="A743" s="279" t="s">
        <v>1440</v>
      </c>
      <c r="B743" s="280" t="s">
        <v>1441</v>
      </c>
      <c r="C743" s="281">
        <v>0</v>
      </c>
      <c r="D743" s="281">
        <v>0</v>
      </c>
      <c r="E743" s="136">
        <f>SUMIFS([2]Sheet1!$D:$D,[2]Sheet1!$A:$A,A743)</f>
        <v>0</v>
      </c>
      <c r="F743" s="147" t="str">
        <f t="shared" si="45"/>
        <v/>
      </c>
      <c r="G743" s="147" t="str">
        <f t="shared" si="46"/>
        <v/>
      </c>
      <c r="H743" s="286" t="str">
        <f t="shared" si="47"/>
        <v>否</v>
      </c>
      <c r="I743" s="271" t="str">
        <f t="shared" si="48"/>
        <v>项</v>
      </c>
    </row>
    <row r="744" s="268" customFormat="true" ht="18.75" hidden="true" spans="1:9">
      <c r="A744" s="279" t="s">
        <v>1442</v>
      </c>
      <c r="B744" s="280" t="s">
        <v>1443</v>
      </c>
      <c r="C744" s="281">
        <v>0</v>
      </c>
      <c r="D744" s="281">
        <v>0</v>
      </c>
      <c r="E744" s="136">
        <f>SUMIFS([2]Sheet1!$D:$D,[2]Sheet1!$A:$A,A744)</f>
        <v>0</v>
      </c>
      <c r="F744" s="147" t="str">
        <f t="shared" si="45"/>
        <v/>
      </c>
      <c r="G744" s="147" t="str">
        <f t="shared" si="46"/>
        <v/>
      </c>
      <c r="H744" s="286" t="str">
        <f t="shared" si="47"/>
        <v>否</v>
      </c>
      <c r="I744" s="271" t="str">
        <f t="shared" si="48"/>
        <v>项</v>
      </c>
    </row>
    <row r="745" s="269" customFormat="true" ht="18.75" spans="1:9">
      <c r="A745" s="177" t="s">
        <v>1444</v>
      </c>
      <c r="B745" s="180" t="s">
        <v>1445</v>
      </c>
      <c r="C745" s="278">
        <f>SUM(C746:C753)</f>
        <v>10208</v>
      </c>
      <c r="D745" s="278">
        <f>SUM(D746:D753)</f>
        <v>0</v>
      </c>
      <c r="E745" s="278">
        <f>SUM(E746:E753)</f>
        <v>10020</v>
      </c>
      <c r="F745" s="147">
        <f t="shared" si="45"/>
        <v>-0.018</v>
      </c>
      <c r="G745" s="147" t="str">
        <f t="shared" si="46"/>
        <v/>
      </c>
      <c r="H745" s="286" t="str">
        <f t="shared" si="47"/>
        <v>是</v>
      </c>
      <c r="I745" s="271" t="str">
        <f t="shared" si="48"/>
        <v>款</v>
      </c>
    </row>
    <row r="746" s="268" customFormat="true" ht="18.75" hidden="true" spans="1:9">
      <c r="A746" s="279" t="s">
        <v>1446</v>
      </c>
      <c r="B746" s="280" t="s">
        <v>1447</v>
      </c>
      <c r="C746" s="281">
        <v>0</v>
      </c>
      <c r="D746" s="281">
        <v>0</v>
      </c>
      <c r="E746" s="136">
        <f>SUMIFS([2]Sheet1!$D:$D,[2]Sheet1!$A:$A,A746)</f>
        <v>0</v>
      </c>
      <c r="F746" s="147" t="str">
        <f t="shared" si="45"/>
        <v/>
      </c>
      <c r="G746" s="147" t="str">
        <f t="shared" si="46"/>
        <v/>
      </c>
      <c r="H746" s="286" t="str">
        <f t="shared" si="47"/>
        <v>否</v>
      </c>
      <c r="I746" s="271" t="str">
        <f t="shared" si="48"/>
        <v>项</v>
      </c>
    </row>
    <row r="747" s="268" customFormat="true" ht="18.75" spans="1:9">
      <c r="A747" s="177" t="s">
        <v>1448</v>
      </c>
      <c r="B747" s="180" t="s">
        <v>1449</v>
      </c>
      <c r="C747" s="278">
        <v>10208</v>
      </c>
      <c r="D747" s="278">
        <v>0</v>
      </c>
      <c r="E747" s="136">
        <f>SUMIFS([2]Sheet1!$D:$D,[2]Sheet1!$A:$A,A747)</f>
        <v>10020</v>
      </c>
      <c r="F747" s="147">
        <f t="shared" si="45"/>
        <v>-0.018</v>
      </c>
      <c r="G747" s="147" t="str">
        <f t="shared" si="46"/>
        <v/>
      </c>
      <c r="H747" s="286" t="str">
        <f t="shared" si="47"/>
        <v>是</v>
      </c>
      <c r="I747" s="271" t="str">
        <f t="shared" si="48"/>
        <v>项</v>
      </c>
    </row>
    <row r="748" s="268" customFormat="true" ht="18.75" hidden="true" spans="1:9">
      <c r="A748" s="279" t="s">
        <v>1450</v>
      </c>
      <c r="B748" s="280" t="s">
        <v>1451</v>
      </c>
      <c r="C748" s="281">
        <v>0</v>
      </c>
      <c r="D748" s="281">
        <v>0</v>
      </c>
      <c r="E748" s="136">
        <f>SUMIFS([2]Sheet1!$D:$D,[2]Sheet1!$A:$A,A748)</f>
        <v>0</v>
      </c>
      <c r="F748" s="147" t="str">
        <f t="shared" si="45"/>
        <v/>
      </c>
      <c r="G748" s="147" t="str">
        <f t="shared" si="46"/>
        <v/>
      </c>
      <c r="H748" s="286" t="str">
        <f t="shared" si="47"/>
        <v>否</v>
      </c>
      <c r="I748" s="271" t="str">
        <f t="shared" si="48"/>
        <v>项</v>
      </c>
    </row>
    <row r="749" s="269" customFormat="true" ht="18.75" hidden="true" spans="1:9">
      <c r="A749" s="279" t="s">
        <v>1452</v>
      </c>
      <c r="B749" s="280" t="s">
        <v>1453</v>
      </c>
      <c r="C749" s="281">
        <v>0</v>
      </c>
      <c r="D749" s="281">
        <v>0</v>
      </c>
      <c r="E749" s="136">
        <f>SUMIFS([2]Sheet1!$D:$D,[2]Sheet1!$A:$A,A749)</f>
        <v>0</v>
      </c>
      <c r="F749" s="147" t="str">
        <f t="shared" si="45"/>
        <v/>
      </c>
      <c r="G749" s="147" t="str">
        <f t="shared" si="46"/>
        <v/>
      </c>
      <c r="H749" s="286" t="str">
        <f t="shared" si="47"/>
        <v>否</v>
      </c>
      <c r="I749" s="271" t="str">
        <f t="shared" si="48"/>
        <v>项</v>
      </c>
    </row>
    <row r="750" s="268" customFormat="true" ht="18.75" hidden="true" spans="1:9">
      <c r="A750" s="279" t="s">
        <v>1454</v>
      </c>
      <c r="B750" s="280" t="s">
        <v>1455</v>
      </c>
      <c r="C750" s="281">
        <v>0</v>
      </c>
      <c r="D750" s="281">
        <v>0</v>
      </c>
      <c r="E750" s="136">
        <f>SUMIFS([2]Sheet1!$D:$D,[2]Sheet1!$A:$A,A750)</f>
        <v>0</v>
      </c>
      <c r="F750" s="147" t="str">
        <f t="shared" si="45"/>
        <v/>
      </c>
      <c r="G750" s="147" t="str">
        <f t="shared" si="46"/>
        <v/>
      </c>
      <c r="H750" s="286" t="str">
        <f t="shared" si="47"/>
        <v>否</v>
      </c>
      <c r="I750" s="271" t="str">
        <f t="shared" si="48"/>
        <v>项</v>
      </c>
    </row>
    <row r="751" s="268" customFormat="true" ht="18.75" hidden="true" spans="1:9">
      <c r="A751" s="279" t="s">
        <v>1456</v>
      </c>
      <c r="B751" s="280" t="s">
        <v>1457</v>
      </c>
      <c r="C751" s="281">
        <v>0</v>
      </c>
      <c r="D751" s="281">
        <v>0</v>
      </c>
      <c r="E751" s="136">
        <f>SUMIFS([2]Sheet1!$D:$D,[2]Sheet1!$A:$A,A751)</f>
        <v>0</v>
      </c>
      <c r="F751" s="147" t="str">
        <f t="shared" si="45"/>
        <v/>
      </c>
      <c r="G751" s="147" t="str">
        <f t="shared" si="46"/>
        <v/>
      </c>
      <c r="H751" s="286" t="str">
        <f t="shared" si="47"/>
        <v>否</v>
      </c>
      <c r="I751" s="271" t="str">
        <f t="shared" si="48"/>
        <v>项</v>
      </c>
    </row>
    <row r="752" s="268" customFormat="true" ht="18.75" hidden="true" spans="1:9">
      <c r="A752" s="294" t="s">
        <v>1458</v>
      </c>
      <c r="B752" s="280" t="s">
        <v>1459</v>
      </c>
      <c r="C752" s="281">
        <v>0</v>
      </c>
      <c r="D752" s="281">
        <v>0</v>
      </c>
      <c r="E752" s="136">
        <f>SUMIFS([2]Sheet1!$D:$D,[2]Sheet1!$A:$A,A752)</f>
        <v>0</v>
      </c>
      <c r="F752" s="147" t="str">
        <f t="shared" si="45"/>
        <v/>
      </c>
      <c r="G752" s="147" t="str">
        <f t="shared" si="46"/>
        <v/>
      </c>
      <c r="H752" s="286" t="str">
        <f t="shared" si="47"/>
        <v>否</v>
      </c>
      <c r="I752" s="271" t="str">
        <f t="shared" si="48"/>
        <v>项</v>
      </c>
    </row>
    <row r="753" s="268" customFormat="true" ht="18.75" hidden="true" spans="1:9">
      <c r="A753" s="279" t="s">
        <v>1460</v>
      </c>
      <c r="B753" s="280" t="s">
        <v>1461</v>
      </c>
      <c r="C753" s="281">
        <v>0</v>
      </c>
      <c r="D753" s="281">
        <v>0</v>
      </c>
      <c r="E753" s="136">
        <f>SUMIFS([2]Sheet1!$D:$D,[2]Sheet1!$A:$A,A753)</f>
        <v>0</v>
      </c>
      <c r="F753" s="147" t="str">
        <f t="shared" si="45"/>
        <v/>
      </c>
      <c r="G753" s="147" t="str">
        <f t="shared" si="46"/>
        <v/>
      </c>
      <c r="H753" s="286" t="str">
        <f t="shared" si="47"/>
        <v>否</v>
      </c>
      <c r="I753" s="271" t="str">
        <f t="shared" si="48"/>
        <v>项</v>
      </c>
    </row>
    <row r="754" s="268" customFormat="true" ht="18.75" spans="1:9">
      <c r="A754" s="177" t="s">
        <v>1462</v>
      </c>
      <c r="B754" s="180" t="s">
        <v>1463</v>
      </c>
      <c r="C754" s="278">
        <f>SUM(C755:C760)</f>
        <v>77</v>
      </c>
      <c r="D754" s="278">
        <f>SUM(D755:D760)</f>
        <v>3</v>
      </c>
      <c r="E754" s="278">
        <f>SUM(E755:E760)</f>
        <v>0</v>
      </c>
      <c r="F754" s="147">
        <f t="shared" si="45"/>
        <v>-1</v>
      </c>
      <c r="G754" s="147">
        <f t="shared" si="46"/>
        <v>-1</v>
      </c>
      <c r="H754" s="286" t="str">
        <f t="shared" si="47"/>
        <v>是</v>
      </c>
      <c r="I754" s="271" t="str">
        <f t="shared" si="48"/>
        <v>款</v>
      </c>
    </row>
    <row r="755" s="268" customFormat="true" ht="18.75" hidden="true" spans="1:9">
      <c r="A755" s="279" t="s">
        <v>1464</v>
      </c>
      <c r="B755" s="280" t="s">
        <v>1465</v>
      </c>
      <c r="C755" s="281">
        <v>0</v>
      </c>
      <c r="D755" s="281">
        <v>0</v>
      </c>
      <c r="E755" s="136">
        <f>SUMIFS([2]Sheet1!$D:$D,[2]Sheet1!$A:$A,A755)</f>
        <v>0</v>
      </c>
      <c r="F755" s="147" t="str">
        <f t="shared" si="45"/>
        <v/>
      </c>
      <c r="G755" s="147" t="str">
        <f t="shared" si="46"/>
        <v/>
      </c>
      <c r="H755" s="286" t="str">
        <f t="shared" si="47"/>
        <v>否</v>
      </c>
      <c r="I755" s="271" t="str">
        <f t="shared" si="48"/>
        <v>项</v>
      </c>
    </row>
    <row r="756" s="268" customFormat="true" ht="18.75" spans="1:9">
      <c r="A756" s="177" t="s">
        <v>1466</v>
      </c>
      <c r="B756" s="180" t="s">
        <v>1467</v>
      </c>
      <c r="C756" s="278">
        <v>50</v>
      </c>
      <c r="D756" s="278">
        <v>0</v>
      </c>
      <c r="E756" s="136">
        <f>SUMIFS([2]Sheet1!$D:$D,[2]Sheet1!$A:$A,A756)</f>
        <v>0</v>
      </c>
      <c r="F756" s="147">
        <f t="shared" si="45"/>
        <v>-1</v>
      </c>
      <c r="G756" s="147" t="str">
        <f t="shared" si="46"/>
        <v/>
      </c>
      <c r="H756" s="286" t="str">
        <f t="shared" si="47"/>
        <v>是</v>
      </c>
      <c r="I756" s="271" t="str">
        <f t="shared" si="48"/>
        <v>项</v>
      </c>
    </row>
    <row r="757" s="268" customFormat="true" ht="18.75" hidden="true" spans="1:9">
      <c r="A757" s="279" t="s">
        <v>1468</v>
      </c>
      <c r="B757" s="280" t="s">
        <v>1469</v>
      </c>
      <c r="C757" s="281">
        <v>0</v>
      </c>
      <c r="D757" s="281">
        <v>0</v>
      </c>
      <c r="E757" s="136">
        <f>SUMIFS([2]Sheet1!$D:$D,[2]Sheet1!$A:$A,A757)</f>
        <v>0</v>
      </c>
      <c r="F757" s="147" t="str">
        <f t="shared" si="45"/>
        <v/>
      </c>
      <c r="G757" s="147" t="str">
        <f t="shared" si="46"/>
        <v/>
      </c>
      <c r="H757" s="286" t="str">
        <f t="shared" si="47"/>
        <v>否</v>
      </c>
      <c r="I757" s="271" t="str">
        <f t="shared" si="48"/>
        <v>项</v>
      </c>
    </row>
    <row r="758" s="269" customFormat="true" ht="18.75" hidden="true" spans="1:9">
      <c r="A758" s="279" t="s">
        <v>1470</v>
      </c>
      <c r="B758" s="295" t="s">
        <v>1471</v>
      </c>
      <c r="C758" s="281">
        <v>0</v>
      </c>
      <c r="D758" s="281">
        <v>0</v>
      </c>
      <c r="E758" s="136">
        <f>SUMIFS([2]Sheet1!$D:$D,[2]Sheet1!$A:$A,A758)</f>
        <v>0</v>
      </c>
      <c r="F758" s="147" t="str">
        <f t="shared" si="45"/>
        <v/>
      </c>
      <c r="G758" s="147" t="str">
        <f t="shared" si="46"/>
        <v/>
      </c>
      <c r="H758" s="286" t="str">
        <f t="shared" si="47"/>
        <v>否</v>
      </c>
      <c r="I758" s="271" t="str">
        <f t="shared" si="48"/>
        <v>项</v>
      </c>
    </row>
    <row r="759" s="268" customFormat="true" ht="18.75" hidden="true" spans="1:9">
      <c r="A759" s="279" t="s">
        <v>1472</v>
      </c>
      <c r="B759" s="295" t="s">
        <v>1473</v>
      </c>
      <c r="C759" s="281">
        <v>0</v>
      </c>
      <c r="D759" s="281">
        <v>0</v>
      </c>
      <c r="E759" s="136">
        <f>SUMIFS([2]Sheet1!$D:$D,[2]Sheet1!$A:$A,A759)</f>
        <v>0</v>
      </c>
      <c r="F759" s="147" t="str">
        <f t="shared" si="45"/>
        <v/>
      </c>
      <c r="G759" s="147" t="str">
        <f t="shared" si="46"/>
        <v/>
      </c>
      <c r="H759" s="286" t="str">
        <f t="shared" si="47"/>
        <v>否</v>
      </c>
      <c r="I759" s="271" t="str">
        <f t="shared" si="48"/>
        <v>项</v>
      </c>
    </row>
    <row r="760" s="268" customFormat="true" ht="18.75" spans="1:9">
      <c r="A760" s="177" t="s">
        <v>1474</v>
      </c>
      <c r="B760" s="180" t="s">
        <v>1475</v>
      </c>
      <c r="C760" s="278">
        <v>27</v>
      </c>
      <c r="D760" s="278">
        <v>3</v>
      </c>
      <c r="E760" s="136">
        <f>SUMIFS([2]Sheet1!$D:$D,[2]Sheet1!$A:$A,A760)</f>
        <v>0</v>
      </c>
      <c r="F760" s="147">
        <f t="shared" si="45"/>
        <v>-1</v>
      </c>
      <c r="G760" s="147">
        <f t="shared" si="46"/>
        <v>-1</v>
      </c>
      <c r="H760" s="286" t="str">
        <f t="shared" si="47"/>
        <v>是</v>
      </c>
      <c r="I760" s="271" t="str">
        <f t="shared" si="48"/>
        <v>项</v>
      </c>
    </row>
    <row r="761" s="268" customFormat="true" ht="18.75" spans="1:9">
      <c r="A761" s="177" t="s">
        <v>1476</v>
      </c>
      <c r="B761" s="180" t="s">
        <v>1477</v>
      </c>
      <c r="C761" s="278">
        <f>SUM(C762:C767)</f>
        <v>21</v>
      </c>
      <c r="D761" s="278">
        <f>SUM(D762:D767)</f>
        <v>0</v>
      </c>
      <c r="E761" s="278">
        <f>SUM(E762:E767)</f>
        <v>0</v>
      </c>
      <c r="F761" s="147">
        <f t="shared" si="45"/>
        <v>-1</v>
      </c>
      <c r="G761" s="147" t="str">
        <f t="shared" si="46"/>
        <v/>
      </c>
      <c r="H761" s="286" t="str">
        <f t="shared" si="47"/>
        <v>是</v>
      </c>
      <c r="I761" s="271" t="str">
        <f t="shared" si="48"/>
        <v>款</v>
      </c>
    </row>
    <row r="762" s="268" customFormat="true" ht="18.75" hidden="true" spans="1:9">
      <c r="A762" s="279" t="s">
        <v>1478</v>
      </c>
      <c r="B762" s="280" t="s">
        <v>1479</v>
      </c>
      <c r="C762" s="281">
        <v>0</v>
      </c>
      <c r="D762" s="281">
        <v>0</v>
      </c>
      <c r="E762" s="136">
        <f>SUMIFS([2]Sheet1!$D:$D,[2]Sheet1!$A:$A,A762)</f>
        <v>0</v>
      </c>
      <c r="F762" s="147" t="str">
        <f t="shared" si="45"/>
        <v/>
      </c>
      <c r="G762" s="147" t="str">
        <f t="shared" si="46"/>
        <v/>
      </c>
      <c r="H762" s="286" t="str">
        <f t="shared" si="47"/>
        <v>否</v>
      </c>
      <c r="I762" s="271" t="str">
        <f t="shared" si="48"/>
        <v>项</v>
      </c>
    </row>
    <row r="763" s="269" customFormat="true" ht="18.75" hidden="true" spans="1:9">
      <c r="A763" s="279" t="s">
        <v>1480</v>
      </c>
      <c r="B763" s="280" t="s">
        <v>1481</v>
      </c>
      <c r="C763" s="281">
        <v>0</v>
      </c>
      <c r="D763" s="281">
        <v>0</v>
      </c>
      <c r="E763" s="136">
        <f>SUMIFS([2]Sheet1!$D:$D,[2]Sheet1!$A:$A,A763)</f>
        <v>0</v>
      </c>
      <c r="F763" s="147" t="str">
        <f t="shared" si="45"/>
        <v/>
      </c>
      <c r="G763" s="147" t="str">
        <f t="shared" si="46"/>
        <v/>
      </c>
      <c r="H763" s="286" t="str">
        <f t="shared" si="47"/>
        <v>否</v>
      </c>
      <c r="I763" s="271" t="str">
        <f t="shared" si="48"/>
        <v>项</v>
      </c>
    </row>
    <row r="764" s="268" customFormat="true" ht="18.75" spans="1:9">
      <c r="A764" s="177" t="s">
        <v>1482</v>
      </c>
      <c r="B764" s="180" t="s">
        <v>1483</v>
      </c>
      <c r="C764" s="278">
        <v>21</v>
      </c>
      <c r="D764" s="278">
        <v>0</v>
      </c>
      <c r="E764" s="136">
        <f>SUMIFS([2]Sheet1!$D:$D,[2]Sheet1!$A:$A,A764)</f>
        <v>0</v>
      </c>
      <c r="F764" s="147">
        <f t="shared" si="45"/>
        <v>-1</v>
      </c>
      <c r="G764" s="147" t="str">
        <f t="shared" si="46"/>
        <v/>
      </c>
      <c r="H764" s="286" t="str">
        <f t="shared" si="47"/>
        <v>是</v>
      </c>
      <c r="I764" s="271" t="str">
        <f t="shared" si="48"/>
        <v>项</v>
      </c>
    </row>
    <row r="765" s="268" customFormat="true" ht="18.75" hidden="true" spans="1:9">
      <c r="A765" s="279" t="s">
        <v>1484</v>
      </c>
      <c r="B765" s="280" t="s">
        <v>1485</v>
      </c>
      <c r="C765" s="281">
        <v>0</v>
      </c>
      <c r="D765" s="281">
        <v>0</v>
      </c>
      <c r="E765" s="136">
        <f>SUMIFS([2]Sheet1!$D:$D,[2]Sheet1!$A:$A,A765)</f>
        <v>0</v>
      </c>
      <c r="F765" s="147" t="str">
        <f t="shared" si="45"/>
        <v/>
      </c>
      <c r="G765" s="147" t="str">
        <f t="shared" si="46"/>
        <v/>
      </c>
      <c r="H765" s="286" t="str">
        <f t="shared" si="47"/>
        <v>否</v>
      </c>
      <c r="I765" s="271" t="str">
        <f t="shared" si="48"/>
        <v>项</v>
      </c>
    </row>
    <row r="766" s="268" customFormat="true" ht="18.75" hidden="true" spans="1:9">
      <c r="A766" s="279" t="s">
        <v>1486</v>
      </c>
      <c r="B766" s="280" t="s">
        <v>1487</v>
      </c>
      <c r="C766" s="281">
        <v>0</v>
      </c>
      <c r="D766" s="281">
        <v>0</v>
      </c>
      <c r="E766" s="136">
        <f>SUMIFS([2]Sheet1!$D:$D,[2]Sheet1!$A:$A,A766)</f>
        <v>0</v>
      </c>
      <c r="F766" s="147" t="str">
        <f t="shared" si="45"/>
        <v/>
      </c>
      <c r="G766" s="147" t="str">
        <f t="shared" si="46"/>
        <v/>
      </c>
      <c r="H766" s="286" t="str">
        <f t="shared" si="47"/>
        <v>否</v>
      </c>
      <c r="I766" s="271" t="str">
        <f t="shared" si="48"/>
        <v>项</v>
      </c>
    </row>
    <row r="767" s="268" customFormat="true" ht="18.75" hidden="true" spans="1:9">
      <c r="A767" s="279" t="s">
        <v>1488</v>
      </c>
      <c r="B767" s="280" t="s">
        <v>1489</v>
      </c>
      <c r="C767" s="281">
        <v>0</v>
      </c>
      <c r="D767" s="281">
        <v>0</v>
      </c>
      <c r="E767" s="136">
        <f>SUMIFS([2]Sheet1!$D:$D,[2]Sheet1!$A:$A,A767)</f>
        <v>0</v>
      </c>
      <c r="F767" s="147" t="str">
        <f t="shared" si="45"/>
        <v/>
      </c>
      <c r="G767" s="147" t="str">
        <f t="shared" si="46"/>
        <v/>
      </c>
      <c r="H767" s="286" t="str">
        <f t="shared" si="47"/>
        <v>否</v>
      </c>
      <c r="I767" s="271" t="str">
        <f t="shared" si="48"/>
        <v>项</v>
      </c>
    </row>
    <row r="768" s="268" customFormat="true" ht="18.75" spans="1:9">
      <c r="A768" s="177" t="s">
        <v>1490</v>
      </c>
      <c r="B768" s="180" t="s">
        <v>1491</v>
      </c>
      <c r="C768" s="278">
        <f>SUM(C769:C773)</f>
        <v>54</v>
      </c>
      <c r="D768" s="278">
        <f>SUM(D769:D773)</f>
        <v>44</v>
      </c>
      <c r="E768" s="278">
        <f>SUM(E769:E773)</f>
        <v>27</v>
      </c>
      <c r="F768" s="147">
        <f t="shared" si="45"/>
        <v>-0.5</v>
      </c>
      <c r="G768" s="147">
        <f t="shared" si="46"/>
        <v>-0.386</v>
      </c>
      <c r="H768" s="286" t="str">
        <f t="shared" si="47"/>
        <v>是</v>
      </c>
      <c r="I768" s="271" t="str">
        <f t="shared" si="48"/>
        <v>款</v>
      </c>
    </row>
    <row r="769" s="268" customFormat="true" ht="18.75" spans="1:9">
      <c r="A769" s="177" t="s">
        <v>1492</v>
      </c>
      <c r="B769" s="180" t="s">
        <v>1493</v>
      </c>
      <c r="C769" s="278">
        <v>37</v>
      </c>
      <c r="D769" s="278">
        <v>44</v>
      </c>
      <c r="E769" s="136">
        <f>SUMIFS([2]Sheet1!$D:$D,[2]Sheet1!$A:$A,A769)</f>
        <v>15</v>
      </c>
      <c r="F769" s="147">
        <f t="shared" si="45"/>
        <v>-0.595</v>
      </c>
      <c r="G769" s="147">
        <f t="shared" si="46"/>
        <v>-0.659</v>
      </c>
      <c r="H769" s="286" t="str">
        <f t="shared" si="47"/>
        <v>是</v>
      </c>
      <c r="I769" s="271" t="str">
        <f t="shared" si="48"/>
        <v>项</v>
      </c>
    </row>
    <row r="770" s="269" customFormat="true" ht="18.75" hidden="true" spans="1:9">
      <c r="A770" s="279" t="s">
        <v>1494</v>
      </c>
      <c r="B770" s="280" t="s">
        <v>1495</v>
      </c>
      <c r="C770" s="281">
        <v>0</v>
      </c>
      <c r="D770" s="281">
        <v>0</v>
      </c>
      <c r="E770" s="136">
        <f>SUMIFS([2]Sheet1!$D:$D,[2]Sheet1!$A:$A,A770)</f>
        <v>0</v>
      </c>
      <c r="F770" s="147" t="str">
        <f t="shared" si="45"/>
        <v/>
      </c>
      <c r="G770" s="147" t="str">
        <f t="shared" si="46"/>
        <v/>
      </c>
      <c r="H770" s="286" t="str">
        <f t="shared" si="47"/>
        <v>否</v>
      </c>
      <c r="I770" s="271" t="str">
        <f t="shared" si="48"/>
        <v>项</v>
      </c>
    </row>
    <row r="771" s="268" customFormat="true" ht="18.75" hidden="true" spans="1:9">
      <c r="A771" s="279" t="s">
        <v>1496</v>
      </c>
      <c r="B771" s="280" t="s">
        <v>1497</v>
      </c>
      <c r="C771" s="281">
        <v>0</v>
      </c>
      <c r="D771" s="281">
        <v>0</v>
      </c>
      <c r="E771" s="136">
        <f>SUMIFS([2]Sheet1!$D:$D,[2]Sheet1!$A:$A,A771)</f>
        <v>0</v>
      </c>
      <c r="F771" s="147" t="str">
        <f t="shared" si="45"/>
        <v/>
      </c>
      <c r="G771" s="147" t="str">
        <f t="shared" si="46"/>
        <v/>
      </c>
      <c r="H771" s="286" t="str">
        <f t="shared" si="47"/>
        <v>否</v>
      </c>
      <c r="I771" s="271" t="str">
        <f t="shared" si="48"/>
        <v>项</v>
      </c>
    </row>
    <row r="772" s="268" customFormat="true" ht="18.75" spans="1:9">
      <c r="A772" s="177" t="s">
        <v>1498</v>
      </c>
      <c r="B772" s="180" t="s">
        <v>1499</v>
      </c>
      <c r="C772" s="278">
        <v>17</v>
      </c>
      <c r="D772" s="278">
        <v>0</v>
      </c>
      <c r="E772" s="136">
        <f>SUMIFS([2]Sheet1!$D:$D,[2]Sheet1!$A:$A,A772)</f>
        <v>12</v>
      </c>
      <c r="F772" s="147">
        <f t="shared" si="45"/>
        <v>-0.294</v>
      </c>
      <c r="G772" s="147" t="str">
        <f t="shared" si="46"/>
        <v/>
      </c>
      <c r="H772" s="286" t="str">
        <f t="shared" si="47"/>
        <v>是</v>
      </c>
      <c r="I772" s="271" t="str">
        <f t="shared" si="48"/>
        <v>项</v>
      </c>
    </row>
    <row r="773" s="268" customFormat="true" ht="18.75" hidden="true" spans="1:9">
      <c r="A773" s="279" t="s">
        <v>1500</v>
      </c>
      <c r="B773" s="280" t="s">
        <v>1501</v>
      </c>
      <c r="C773" s="281">
        <v>0</v>
      </c>
      <c r="D773" s="281">
        <v>0</v>
      </c>
      <c r="E773" s="136">
        <f>SUMIFS([2]Sheet1!$D:$D,[2]Sheet1!$A:$A,A773)</f>
        <v>0</v>
      </c>
      <c r="F773" s="147" t="str">
        <f t="shared" ref="F773:F836" si="49">IF(C773&gt;0,E773/C773-1,IF(C773&lt;0,-(E773/C773-1),""))</f>
        <v/>
      </c>
      <c r="G773" s="147" t="str">
        <f t="shared" ref="G773:G836" si="50">IFERROR(E773/D773-1,"")</f>
        <v/>
      </c>
      <c r="H773" s="286" t="str">
        <f t="shared" ref="H773:H836" si="51">IF(LEN(A773)=3,"是",IF(B773&lt;&gt;"",IF(SUM(C773:E773)&lt;&gt;0,"是","否"),"是"))</f>
        <v>否</v>
      </c>
      <c r="I773" s="271" t="str">
        <f t="shared" ref="I773:I836" si="52">IF(LEN(A773)=3,"类",IF(LEN(A773)=5,"款","项"))</f>
        <v>项</v>
      </c>
    </row>
    <row r="774" s="268" customFormat="true" ht="18.75" hidden="true" spans="1:9">
      <c r="A774" s="279" t="s">
        <v>1502</v>
      </c>
      <c r="B774" s="280" t="s">
        <v>1503</v>
      </c>
      <c r="C774" s="281">
        <f>SUM(C775:C776)</f>
        <v>0</v>
      </c>
      <c r="D774" s="281">
        <f>SUM(D775:D776)</f>
        <v>0</v>
      </c>
      <c r="E774" s="281">
        <f>SUM(E775:E776)</f>
        <v>0</v>
      </c>
      <c r="F774" s="147" t="str">
        <f t="shared" si="49"/>
        <v/>
      </c>
      <c r="G774" s="147" t="str">
        <f t="shared" si="50"/>
        <v/>
      </c>
      <c r="H774" s="286" t="str">
        <f t="shared" si="51"/>
        <v>否</v>
      </c>
      <c r="I774" s="271" t="str">
        <f t="shared" si="52"/>
        <v>款</v>
      </c>
    </row>
    <row r="775" s="268" customFormat="true" ht="18.75" hidden="true" spans="1:9">
      <c r="A775" s="279" t="s">
        <v>1504</v>
      </c>
      <c r="B775" s="280" t="s">
        <v>1505</v>
      </c>
      <c r="C775" s="281">
        <v>0</v>
      </c>
      <c r="D775" s="281">
        <v>0</v>
      </c>
      <c r="E775" s="136">
        <f>SUMIFS([2]Sheet1!$D:$D,[2]Sheet1!$A:$A,A775)</f>
        <v>0</v>
      </c>
      <c r="F775" s="147" t="str">
        <f t="shared" si="49"/>
        <v/>
      </c>
      <c r="G775" s="147" t="str">
        <f t="shared" si="50"/>
        <v/>
      </c>
      <c r="H775" s="286" t="str">
        <f t="shared" si="51"/>
        <v>否</v>
      </c>
      <c r="I775" s="271" t="str">
        <f t="shared" si="52"/>
        <v>项</v>
      </c>
    </row>
    <row r="776" s="269" customFormat="true" ht="18.75" hidden="true" spans="1:9">
      <c r="A776" s="279" t="s">
        <v>1506</v>
      </c>
      <c r="B776" s="280" t="s">
        <v>1507</v>
      </c>
      <c r="C776" s="281">
        <v>0</v>
      </c>
      <c r="D776" s="281">
        <v>0</v>
      </c>
      <c r="E776" s="136">
        <f>SUMIFS([2]Sheet1!$D:$D,[2]Sheet1!$A:$A,A776)</f>
        <v>0</v>
      </c>
      <c r="F776" s="147" t="str">
        <f t="shared" si="49"/>
        <v/>
      </c>
      <c r="G776" s="147" t="str">
        <f t="shared" si="50"/>
        <v/>
      </c>
      <c r="H776" s="286" t="str">
        <f t="shared" si="51"/>
        <v>否</v>
      </c>
      <c r="I776" s="271" t="str">
        <f t="shared" si="52"/>
        <v>项</v>
      </c>
    </row>
    <row r="777" s="268" customFormat="true" ht="18.75" hidden="true" spans="1:9">
      <c r="A777" s="279" t="s">
        <v>1508</v>
      </c>
      <c r="B777" s="280" t="s">
        <v>1509</v>
      </c>
      <c r="C777" s="281">
        <f>SUM(C778:C779)</f>
        <v>0</v>
      </c>
      <c r="D777" s="281">
        <f>SUM(D778:D779)</f>
        <v>0</v>
      </c>
      <c r="E777" s="281">
        <f>SUM(E778:E779)</f>
        <v>0</v>
      </c>
      <c r="F777" s="147" t="str">
        <f t="shared" si="49"/>
        <v/>
      </c>
      <c r="G777" s="147" t="str">
        <f t="shared" si="50"/>
        <v/>
      </c>
      <c r="H777" s="286" t="str">
        <f t="shared" si="51"/>
        <v>否</v>
      </c>
      <c r="I777" s="271" t="str">
        <f t="shared" si="52"/>
        <v>款</v>
      </c>
    </row>
    <row r="778" s="268" customFormat="true" ht="18.75" hidden="true" spans="1:9">
      <c r="A778" s="279" t="s">
        <v>1510</v>
      </c>
      <c r="B778" s="280" t="s">
        <v>1511</v>
      </c>
      <c r="C778" s="281">
        <v>0</v>
      </c>
      <c r="D778" s="281">
        <v>0</v>
      </c>
      <c r="E778" s="136">
        <f>SUMIFS([2]Sheet1!$D:$D,[2]Sheet1!$A:$A,A778)</f>
        <v>0</v>
      </c>
      <c r="F778" s="147" t="str">
        <f t="shared" si="49"/>
        <v/>
      </c>
      <c r="G778" s="147" t="str">
        <f t="shared" si="50"/>
        <v/>
      </c>
      <c r="H778" s="286" t="str">
        <f t="shared" si="51"/>
        <v>否</v>
      </c>
      <c r="I778" s="271" t="str">
        <f t="shared" si="52"/>
        <v>项</v>
      </c>
    </row>
    <row r="779" s="268" customFormat="true" ht="18.75" hidden="true" spans="1:9">
      <c r="A779" s="279" t="s">
        <v>1512</v>
      </c>
      <c r="B779" s="280" t="s">
        <v>1513</v>
      </c>
      <c r="C779" s="281">
        <v>0</v>
      </c>
      <c r="D779" s="281">
        <v>0</v>
      </c>
      <c r="E779" s="136">
        <f>SUMIFS([2]Sheet1!$D:$D,[2]Sheet1!$A:$A,A779)</f>
        <v>0</v>
      </c>
      <c r="F779" s="147" t="str">
        <f t="shared" si="49"/>
        <v/>
      </c>
      <c r="G779" s="147" t="str">
        <f t="shared" si="50"/>
        <v/>
      </c>
      <c r="H779" s="286" t="str">
        <f t="shared" si="51"/>
        <v>否</v>
      </c>
      <c r="I779" s="271" t="str">
        <f t="shared" si="52"/>
        <v>项</v>
      </c>
    </row>
    <row r="780" s="268" customFormat="true" ht="18.75" hidden="true" spans="1:9">
      <c r="A780" s="279" t="s">
        <v>1514</v>
      </c>
      <c r="B780" s="280" t="s">
        <v>1515</v>
      </c>
      <c r="C780" s="281">
        <f>C781</f>
        <v>0</v>
      </c>
      <c r="D780" s="281">
        <f>D781</f>
        <v>0</v>
      </c>
      <c r="E780" s="281">
        <f>E781</f>
        <v>0</v>
      </c>
      <c r="F780" s="147" t="str">
        <f t="shared" si="49"/>
        <v/>
      </c>
      <c r="G780" s="147" t="str">
        <f t="shared" si="50"/>
        <v/>
      </c>
      <c r="H780" s="286" t="str">
        <f t="shared" si="51"/>
        <v>否</v>
      </c>
      <c r="I780" s="271" t="str">
        <f t="shared" si="52"/>
        <v>款</v>
      </c>
    </row>
    <row r="781" s="268" customFormat="true" ht="18.75" hidden="true" spans="1:9">
      <c r="A781" s="293">
        <v>2110901</v>
      </c>
      <c r="B781" s="301" t="s">
        <v>1516</v>
      </c>
      <c r="C781" s="281">
        <v>0</v>
      </c>
      <c r="D781" s="281">
        <v>0</v>
      </c>
      <c r="E781" s="136">
        <f>SUMIFS([2]Sheet1!$D:$D,[2]Sheet1!$A:$A,A781)</f>
        <v>0</v>
      </c>
      <c r="F781" s="147" t="str">
        <f t="shared" si="49"/>
        <v/>
      </c>
      <c r="G781" s="147" t="str">
        <f t="shared" si="50"/>
        <v/>
      </c>
      <c r="H781" s="286" t="str">
        <f t="shared" si="51"/>
        <v>否</v>
      </c>
      <c r="I781" s="271" t="str">
        <f t="shared" si="52"/>
        <v>项</v>
      </c>
    </row>
    <row r="782" s="268" customFormat="true" ht="18.75" hidden="true" spans="1:9">
      <c r="A782" s="279" t="s">
        <v>1517</v>
      </c>
      <c r="B782" s="280" t="s">
        <v>1518</v>
      </c>
      <c r="C782" s="281">
        <f>C783</f>
        <v>0</v>
      </c>
      <c r="D782" s="281">
        <f>D783</f>
        <v>0</v>
      </c>
      <c r="E782" s="281">
        <f>E783</f>
        <v>0</v>
      </c>
      <c r="F782" s="147" t="str">
        <f t="shared" si="49"/>
        <v/>
      </c>
      <c r="G782" s="147" t="str">
        <f t="shared" si="50"/>
        <v/>
      </c>
      <c r="H782" s="286" t="str">
        <f t="shared" si="51"/>
        <v>否</v>
      </c>
      <c r="I782" s="271" t="str">
        <f t="shared" si="52"/>
        <v>款</v>
      </c>
    </row>
    <row r="783" s="268" customFormat="true" ht="18.75" hidden="true" spans="1:9">
      <c r="A783" s="293">
        <v>2111001</v>
      </c>
      <c r="B783" s="301" t="s">
        <v>1519</v>
      </c>
      <c r="C783" s="281">
        <v>0</v>
      </c>
      <c r="D783" s="281">
        <v>0</v>
      </c>
      <c r="E783" s="136">
        <f>SUMIFS([2]Sheet1!$D:$D,[2]Sheet1!$A:$A,A783)</f>
        <v>0</v>
      </c>
      <c r="F783" s="147" t="str">
        <f t="shared" si="49"/>
        <v/>
      </c>
      <c r="G783" s="147" t="str">
        <f t="shared" si="50"/>
        <v/>
      </c>
      <c r="H783" s="286" t="str">
        <f t="shared" si="51"/>
        <v>否</v>
      </c>
      <c r="I783" s="271" t="str">
        <f t="shared" si="52"/>
        <v>项</v>
      </c>
    </row>
    <row r="784" s="269" customFormat="true" ht="18.75" hidden="true" spans="1:9">
      <c r="A784" s="279" t="s">
        <v>1520</v>
      </c>
      <c r="B784" s="280" t="s">
        <v>1521</v>
      </c>
      <c r="C784" s="281">
        <f>SUM(C785:C789)</f>
        <v>0</v>
      </c>
      <c r="D784" s="281">
        <f>SUM(D785:D789)</f>
        <v>0</v>
      </c>
      <c r="E784" s="281">
        <f>SUM(E785:E789)</f>
        <v>0</v>
      </c>
      <c r="F784" s="147" t="str">
        <f t="shared" si="49"/>
        <v/>
      </c>
      <c r="G784" s="147" t="str">
        <f t="shared" si="50"/>
        <v/>
      </c>
      <c r="H784" s="286" t="str">
        <f t="shared" si="51"/>
        <v>否</v>
      </c>
      <c r="I784" s="271" t="str">
        <f t="shared" si="52"/>
        <v>款</v>
      </c>
    </row>
    <row r="785" s="268" customFormat="true" ht="18.75" hidden="true" spans="1:9">
      <c r="A785" s="279" t="s">
        <v>1522</v>
      </c>
      <c r="B785" s="280" t="s">
        <v>1523</v>
      </c>
      <c r="C785" s="281">
        <v>0</v>
      </c>
      <c r="D785" s="281">
        <v>0</v>
      </c>
      <c r="E785" s="136">
        <f>SUMIFS([2]Sheet1!$D:$D,[2]Sheet1!$A:$A,A785)</f>
        <v>0</v>
      </c>
      <c r="F785" s="147" t="str">
        <f t="shared" si="49"/>
        <v/>
      </c>
      <c r="G785" s="147" t="str">
        <f t="shared" si="50"/>
        <v/>
      </c>
      <c r="H785" s="286" t="str">
        <f t="shared" si="51"/>
        <v>否</v>
      </c>
      <c r="I785" s="271" t="str">
        <f t="shared" si="52"/>
        <v>项</v>
      </c>
    </row>
    <row r="786" s="269" customFormat="true" ht="18.75" hidden="true" spans="1:9">
      <c r="A786" s="279" t="s">
        <v>1524</v>
      </c>
      <c r="B786" s="280" t="s">
        <v>1525</v>
      </c>
      <c r="C786" s="281">
        <v>0</v>
      </c>
      <c r="D786" s="281">
        <v>0</v>
      </c>
      <c r="E786" s="136">
        <f>SUMIFS([2]Sheet1!$D:$D,[2]Sheet1!$A:$A,A786)</f>
        <v>0</v>
      </c>
      <c r="F786" s="147" t="str">
        <f t="shared" si="49"/>
        <v/>
      </c>
      <c r="G786" s="147" t="str">
        <f t="shared" si="50"/>
        <v/>
      </c>
      <c r="H786" s="286" t="str">
        <f t="shared" si="51"/>
        <v>否</v>
      </c>
      <c r="I786" s="271" t="str">
        <f t="shared" si="52"/>
        <v>项</v>
      </c>
    </row>
    <row r="787" s="268" customFormat="true" ht="18.75" hidden="true" spans="1:9">
      <c r="A787" s="279" t="s">
        <v>1526</v>
      </c>
      <c r="B787" s="280" t="s">
        <v>1527</v>
      </c>
      <c r="C787" s="281">
        <v>0</v>
      </c>
      <c r="D787" s="281">
        <v>0</v>
      </c>
      <c r="E787" s="136">
        <f>SUMIFS([2]Sheet1!$D:$D,[2]Sheet1!$A:$A,A787)</f>
        <v>0</v>
      </c>
      <c r="F787" s="147" t="str">
        <f t="shared" si="49"/>
        <v/>
      </c>
      <c r="G787" s="147" t="str">
        <f t="shared" si="50"/>
        <v/>
      </c>
      <c r="H787" s="286" t="str">
        <f t="shared" si="51"/>
        <v>否</v>
      </c>
      <c r="I787" s="271" t="str">
        <f t="shared" si="52"/>
        <v>项</v>
      </c>
    </row>
    <row r="788" s="268" customFormat="true" ht="18.75" hidden="true" spans="1:9">
      <c r="A788" s="279" t="s">
        <v>1528</v>
      </c>
      <c r="B788" s="280" t="s">
        <v>1529</v>
      </c>
      <c r="C788" s="281">
        <v>0</v>
      </c>
      <c r="D788" s="281">
        <v>0</v>
      </c>
      <c r="E788" s="136">
        <f>SUMIFS([2]Sheet1!$D:$D,[2]Sheet1!$A:$A,A788)</f>
        <v>0</v>
      </c>
      <c r="F788" s="147" t="str">
        <f t="shared" si="49"/>
        <v/>
      </c>
      <c r="G788" s="147" t="str">
        <f t="shared" si="50"/>
        <v/>
      </c>
      <c r="H788" s="286" t="str">
        <f t="shared" si="51"/>
        <v>否</v>
      </c>
      <c r="I788" s="271" t="str">
        <f t="shared" si="52"/>
        <v>项</v>
      </c>
    </row>
    <row r="789" s="268" customFormat="true" ht="18.75" hidden="true" spans="1:9">
      <c r="A789" s="279" t="s">
        <v>1530</v>
      </c>
      <c r="B789" s="280" t="s">
        <v>1531</v>
      </c>
      <c r="C789" s="281">
        <v>0</v>
      </c>
      <c r="D789" s="281">
        <v>0</v>
      </c>
      <c r="E789" s="136">
        <f>SUMIFS([2]Sheet1!$D:$D,[2]Sheet1!$A:$A,A789)</f>
        <v>0</v>
      </c>
      <c r="F789" s="147" t="str">
        <f t="shared" si="49"/>
        <v/>
      </c>
      <c r="G789" s="147" t="str">
        <f t="shared" si="50"/>
        <v/>
      </c>
      <c r="H789" s="286" t="str">
        <f t="shared" si="51"/>
        <v>否</v>
      </c>
      <c r="I789" s="271" t="str">
        <f t="shared" si="52"/>
        <v>项</v>
      </c>
    </row>
    <row r="790" s="268" customFormat="true" ht="18.75" spans="1:9">
      <c r="A790" s="177" t="s">
        <v>1532</v>
      </c>
      <c r="B790" s="180" t="s">
        <v>1533</v>
      </c>
      <c r="C790" s="278">
        <f>C791</f>
        <v>2</v>
      </c>
      <c r="D790" s="278">
        <f>D791</f>
        <v>0</v>
      </c>
      <c r="E790" s="278">
        <f>E791</f>
        <v>0</v>
      </c>
      <c r="F790" s="147">
        <f t="shared" si="49"/>
        <v>-1</v>
      </c>
      <c r="G790" s="147" t="str">
        <f t="shared" si="50"/>
        <v/>
      </c>
      <c r="H790" s="286" t="str">
        <f t="shared" si="51"/>
        <v>是</v>
      </c>
      <c r="I790" s="271" t="str">
        <f t="shared" si="52"/>
        <v>款</v>
      </c>
    </row>
    <row r="791" s="268" customFormat="true" ht="18.75" spans="1:9">
      <c r="A791" s="300" t="s">
        <v>1534</v>
      </c>
      <c r="B791" s="180" t="s">
        <v>1535</v>
      </c>
      <c r="C791" s="278">
        <v>2</v>
      </c>
      <c r="D791" s="278">
        <v>0</v>
      </c>
      <c r="E791" s="136">
        <f>SUMIFS([2]Sheet1!$D:$D,[2]Sheet1!$A:$A,A791)</f>
        <v>0</v>
      </c>
      <c r="F791" s="147">
        <f t="shared" si="49"/>
        <v>-1</v>
      </c>
      <c r="G791" s="147" t="str">
        <f t="shared" si="50"/>
        <v/>
      </c>
      <c r="H791" s="286" t="str">
        <f t="shared" si="51"/>
        <v>是</v>
      </c>
      <c r="I791" s="271" t="str">
        <f t="shared" si="52"/>
        <v>项</v>
      </c>
    </row>
    <row r="792" s="269" customFormat="true" ht="18.75" hidden="true" spans="1:9">
      <c r="A792" s="279" t="s">
        <v>1536</v>
      </c>
      <c r="B792" s="280" t="s">
        <v>1537</v>
      </c>
      <c r="C792" s="281">
        <f>C793</f>
        <v>0</v>
      </c>
      <c r="D792" s="281">
        <f>D793</f>
        <v>0</v>
      </c>
      <c r="E792" s="281">
        <f>E793</f>
        <v>0</v>
      </c>
      <c r="F792" s="147" t="str">
        <f t="shared" si="49"/>
        <v/>
      </c>
      <c r="G792" s="147" t="str">
        <f t="shared" si="50"/>
        <v/>
      </c>
      <c r="H792" s="286" t="str">
        <f t="shared" si="51"/>
        <v>否</v>
      </c>
      <c r="I792" s="271" t="str">
        <f t="shared" si="52"/>
        <v>款</v>
      </c>
    </row>
    <row r="793" s="268" customFormat="true" ht="18.75" hidden="true" spans="1:9">
      <c r="A793" s="294" t="s">
        <v>1538</v>
      </c>
      <c r="B793" s="280" t="s">
        <v>1539</v>
      </c>
      <c r="C793" s="281">
        <v>0</v>
      </c>
      <c r="D793" s="281">
        <v>0</v>
      </c>
      <c r="E793" s="136">
        <f>SUMIFS([2]Sheet1!$D:$D,[2]Sheet1!$A:$A,A793)</f>
        <v>0</v>
      </c>
      <c r="F793" s="147" t="str">
        <f t="shared" si="49"/>
        <v/>
      </c>
      <c r="G793" s="147" t="str">
        <f t="shared" si="50"/>
        <v/>
      </c>
      <c r="H793" s="286" t="str">
        <f t="shared" si="51"/>
        <v>否</v>
      </c>
      <c r="I793" s="271" t="str">
        <f t="shared" si="52"/>
        <v>项</v>
      </c>
    </row>
    <row r="794" s="268" customFormat="true" ht="18.75" hidden="true" spans="1:9">
      <c r="A794" s="279" t="s">
        <v>1540</v>
      </c>
      <c r="B794" s="280" t="s">
        <v>1541</v>
      </c>
      <c r="C794" s="281">
        <f>SUM(C795:C808)</f>
        <v>0</v>
      </c>
      <c r="D794" s="281">
        <f>SUM(D795:D808)</f>
        <v>0</v>
      </c>
      <c r="E794" s="281">
        <f>SUM(E795:E808)</f>
        <v>0</v>
      </c>
      <c r="F794" s="147" t="str">
        <f t="shared" si="49"/>
        <v/>
      </c>
      <c r="G794" s="147" t="str">
        <f t="shared" si="50"/>
        <v/>
      </c>
      <c r="H794" s="286" t="str">
        <f t="shared" si="51"/>
        <v>否</v>
      </c>
      <c r="I794" s="271" t="str">
        <f t="shared" si="52"/>
        <v>款</v>
      </c>
    </row>
    <row r="795" s="268" customFormat="true" ht="18.75" hidden="true" spans="1:9">
      <c r="A795" s="279" t="s">
        <v>1542</v>
      </c>
      <c r="B795" s="280" t="s">
        <v>189</v>
      </c>
      <c r="C795" s="281">
        <v>0</v>
      </c>
      <c r="D795" s="281">
        <v>0</v>
      </c>
      <c r="E795" s="136">
        <f>SUMIFS([2]Sheet1!$D:$D,[2]Sheet1!$A:$A,A795)</f>
        <v>0</v>
      </c>
      <c r="F795" s="147" t="str">
        <f t="shared" si="49"/>
        <v/>
      </c>
      <c r="G795" s="147" t="str">
        <f t="shared" si="50"/>
        <v/>
      </c>
      <c r="H795" s="286" t="str">
        <f t="shared" si="51"/>
        <v>否</v>
      </c>
      <c r="I795" s="271" t="str">
        <f t="shared" si="52"/>
        <v>项</v>
      </c>
    </row>
    <row r="796" s="268" customFormat="true" ht="18.75" hidden="true" spans="1:9">
      <c r="A796" s="279" t="s">
        <v>1543</v>
      </c>
      <c r="B796" s="280" t="s">
        <v>191</v>
      </c>
      <c r="C796" s="281">
        <v>0</v>
      </c>
      <c r="D796" s="281">
        <v>0</v>
      </c>
      <c r="E796" s="136">
        <f>SUMIFS([2]Sheet1!$D:$D,[2]Sheet1!$A:$A,A796)</f>
        <v>0</v>
      </c>
      <c r="F796" s="147" t="str">
        <f t="shared" si="49"/>
        <v/>
      </c>
      <c r="G796" s="147" t="str">
        <f t="shared" si="50"/>
        <v/>
      </c>
      <c r="H796" s="286" t="str">
        <f t="shared" si="51"/>
        <v>否</v>
      </c>
      <c r="I796" s="271" t="str">
        <f t="shared" si="52"/>
        <v>项</v>
      </c>
    </row>
    <row r="797" s="268" customFormat="true" ht="18.75" hidden="true" spans="1:9">
      <c r="A797" s="279" t="s">
        <v>1544</v>
      </c>
      <c r="B797" s="280" t="s">
        <v>193</v>
      </c>
      <c r="C797" s="281">
        <v>0</v>
      </c>
      <c r="D797" s="281">
        <v>0</v>
      </c>
      <c r="E797" s="136">
        <f>SUMIFS([2]Sheet1!$D:$D,[2]Sheet1!$A:$A,A797)</f>
        <v>0</v>
      </c>
      <c r="F797" s="147" t="str">
        <f t="shared" si="49"/>
        <v/>
      </c>
      <c r="G797" s="147" t="str">
        <f t="shared" si="50"/>
        <v/>
      </c>
      <c r="H797" s="286" t="str">
        <f t="shared" si="51"/>
        <v>否</v>
      </c>
      <c r="I797" s="271" t="str">
        <f t="shared" si="52"/>
        <v>项</v>
      </c>
    </row>
    <row r="798" s="268" customFormat="true" ht="18.75" hidden="true" spans="1:9">
      <c r="A798" s="279" t="s">
        <v>1545</v>
      </c>
      <c r="B798" s="180" t="s">
        <v>1546</v>
      </c>
      <c r="C798" s="281">
        <v>0</v>
      </c>
      <c r="D798" s="281">
        <v>0</v>
      </c>
      <c r="E798" s="136">
        <f>SUMIFS([2]Sheet1!$D:$D,[2]Sheet1!$A:$A,A798)</f>
        <v>0</v>
      </c>
      <c r="F798" s="147" t="str">
        <f t="shared" si="49"/>
        <v/>
      </c>
      <c r="G798" s="147" t="str">
        <f t="shared" si="50"/>
        <v/>
      </c>
      <c r="H798" s="286" t="str">
        <f t="shared" si="51"/>
        <v>否</v>
      </c>
      <c r="I798" s="271" t="str">
        <f t="shared" si="52"/>
        <v>项</v>
      </c>
    </row>
    <row r="799" s="268" customFormat="true" ht="18.75" hidden="true" spans="1:9">
      <c r="A799" s="279" t="s">
        <v>1547</v>
      </c>
      <c r="B799" s="180" t="s">
        <v>1548</v>
      </c>
      <c r="C799" s="281">
        <v>0</v>
      </c>
      <c r="D799" s="281">
        <v>0</v>
      </c>
      <c r="E799" s="136">
        <f>SUMIFS([2]Sheet1!$D:$D,[2]Sheet1!$A:$A,A799)</f>
        <v>0</v>
      </c>
      <c r="F799" s="147" t="str">
        <f t="shared" si="49"/>
        <v/>
      </c>
      <c r="G799" s="147" t="str">
        <f t="shared" si="50"/>
        <v/>
      </c>
      <c r="H799" s="286" t="str">
        <f t="shared" si="51"/>
        <v>否</v>
      </c>
      <c r="I799" s="271" t="str">
        <f t="shared" si="52"/>
        <v>项</v>
      </c>
    </row>
    <row r="800" s="268" customFormat="true" ht="18.75" hidden="true" spans="1:9">
      <c r="A800" s="279" t="s">
        <v>1549</v>
      </c>
      <c r="B800" s="280" t="s">
        <v>1550</v>
      </c>
      <c r="C800" s="281">
        <v>0</v>
      </c>
      <c r="D800" s="281">
        <v>0</v>
      </c>
      <c r="E800" s="136">
        <f>SUMIFS([2]Sheet1!$D:$D,[2]Sheet1!$A:$A,A800)</f>
        <v>0</v>
      </c>
      <c r="F800" s="147" t="str">
        <f t="shared" si="49"/>
        <v/>
      </c>
      <c r="G800" s="147" t="str">
        <f t="shared" si="50"/>
        <v/>
      </c>
      <c r="H800" s="286" t="str">
        <f t="shared" si="51"/>
        <v>否</v>
      </c>
      <c r="I800" s="271" t="str">
        <f t="shared" si="52"/>
        <v>项</v>
      </c>
    </row>
    <row r="801" s="268" customFormat="true" ht="18.75" hidden="true" spans="1:9">
      <c r="A801" s="279" t="s">
        <v>1551</v>
      </c>
      <c r="B801" s="280" t="s">
        <v>1552</v>
      </c>
      <c r="C801" s="281">
        <v>0</v>
      </c>
      <c r="D801" s="281">
        <v>0</v>
      </c>
      <c r="E801" s="136">
        <f>SUMIFS([2]Sheet1!$D:$D,[2]Sheet1!$A:$A,A801)</f>
        <v>0</v>
      </c>
      <c r="F801" s="147" t="str">
        <f t="shared" si="49"/>
        <v/>
      </c>
      <c r="G801" s="147" t="str">
        <f t="shared" si="50"/>
        <v/>
      </c>
      <c r="H801" s="286" t="str">
        <f t="shared" si="51"/>
        <v>否</v>
      </c>
      <c r="I801" s="271" t="str">
        <f t="shared" si="52"/>
        <v>项</v>
      </c>
    </row>
    <row r="802" s="268" customFormat="true" ht="18.75" hidden="true" spans="1:9">
      <c r="A802" s="279" t="s">
        <v>1553</v>
      </c>
      <c r="B802" s="280" t="s">
        <v>1554</v>
      </c>
      <c r="C802" s="281">
        <v>0</v>
      </c>
      <c r="D802" s="281">
        <v>0</v>
      </c>
      <c r="E802" s="136">
        <f>SUMIFS([2]Sheet1!$D:$D,[2]Sheet1!$A:$A,A802)</f>
        <v>0</v>
      </c>
      <c r="F802" s="147" t="str">
        <f t="shared" si="49"/>
        <v/>
      </c>
      <c r="G802" s="147" t="str">
        <f t="shared" si="50"/>
        <v/>
      </c>
      <c r="H802" s="286" t="str">
        <f t="shared" si="51"/>
        <v>否</v>
      </c>
      <c r="I802" s="271" t="str">
        <f t="shared" si="52"/>
        <v>项</v>
      </c>
    </row>
    <row r="803" s="268" customFormat="true" ht="18.75" hidden="true" spans="1:9">
      <c r="A803" s="279" t="s">
        <v>1555</v>
      </c>
      <c r="B803" s="180" t="s">
        <v>1556</v>
      </c>
      <c r="C803" s="281">
        <v>0</v>
      </c>
      <c r="D803" s="281">
        <v>0</v>
      </c>
      <c r="E803" s="136">
        <f>SUMIFS([2]Sheet1!$D:$D,[2]Sheet1!$A:$A,A803)</f>
        <v>0</v>
      </c>
      <c r="F803" s="147" t="str">
        <f t="shared" si="49"/>
        <v/>
      </c>
      <c r="G803" s="147" t="str">
        <f t="shared" si="50"/>
        <v/>
      </c>
      <c r="H803" s="286" t="str">
        <f t="shared" si="51"/>
        <v>否</v>
      </c>
      <c r="I803" s="271" t="str">
        <f t="shared" si="52"/>
        <v>项</v>
      </c>
    </row>
    <row r="804" s="268" customFormat="true" ht="18.75" hidden="true" spans="1:9">
      <c r="A804" s="279" t="s">
        <v>1557</v>
      </c>
      <c r="B804" s="180" t="s">
        <v>1558</v>
      </c>
      <c r="C804" s="281">
        <v>0</v>
      </c>
      <c r="D804" s="281">
        <v>0</v>
      </c>
      <c r="E804" s="136">
        <f>SUMIFS([2]Sheet1!$D:$D,[2]Sheet1!$A:$A,A804)</f>
        <v>0</v>
      </c>
      <c r="F804" s="147" t="str">
        <f t="shared" si="49"/>
        <v/>
      </c>
      <c r="G804" s="147" t="str">
        <f t="shared" si="50"/>
        <v/>
      </c>
      <c r="H804" s="286" t="str">
        <f t="shared" si="51"/>
        <v>否</v>
      </c>
      <c r="I804" s="271" t="str">
        <f t="shared" si="52"/>
        <v>项</v>
      </c>
    </row>
    <row r="805" s="268" customFormat="true" ht="18.75" hidden="true" spans="1:9">
      <c r="A805" s="279" t="s">
        <v>1559</v>
      </c>
      <c r="B805" s="280" t="s">
        <v>290</v>
      </c>
      <c r="C805" s="281">
        <v>0</v>
      </c>
      <c r="D805" s="281">
        <v>0</v>
      </c>
      <c r="E805" s="136">
        <f>SUMIFS([2]Sheet1!$D:$D,[2]Sheet1!$A:$A,A805)</f>
        <v>0</v>
      </c>
      <c r="F805" s="147" t="str">
        <f t="shared" si="49"/>
        <v/>
      </c>
      <c r="G805" s="147" t="str">
        <f t="shared" si="50"/>
        <v/>
      </c>
      <c r="H805" s="286" t="str">
        <f t="shared" si="51"/>
        <v>否</v>
      </c>
      <c r="I805" s="271" t="str">
        <f t="shared" si="52"/>
        <v>项</v>
      </c>
    </row>
    <row r="806" s="268" customFormat="true" ht="18.75" hidden="true" spans="1:9">
      <c r="A806" s="279" t="s">
        <v>1560</v>
      </c>
      <c r="B806" s="280" t="s">
        <v>1561</v>
      </c>
      <c r="C806" s="281">
        <v>0</v>
      </c>
      <c r="D806" s="281">
        <v>0</v>
      </c>
      <c r="E806" s="136">
        <f>SUMIFS([2]Sheet1!$D:$D,[2]Sheet1!$A:$A,A806)</f>
        <v>0</v>
      </c>
      <c r="F806" s="147" t="str">
        <f t="shared" si="49"/>
        <v/>
      </c>
      <c r="G806" s="147" t="str">
        <f t="shared" si="50"/>
        <v/>
      </c>
      <c r="H806" s="286" t="str">
        <f t="shared" si="51"/>
        <v>否</v>
      </c>
      <c r="I806" s="271" t="str">
        <f t="shared" si="52"/>
        <v>项</v>
      </c>
    </row>
    <row r="807" s="268" customFormat="true" ht="18.75" hidden="true" spans="1:9">
      <c r="A807" s="279" t="s">
        <v>1562</v>
      </c>
      <c r="B807" s="280" t="s">
        <v>207</v>
      </c>
      <c r="C807" s="281">
        <v>0</v>
      </c>
      <c r="D807" s="281">
        <v>0</v>
      </c>
      <c r="E807" s="136">
        <f>SUMIFS([2]Sheet1!$D:$D,[2]Sheet1!$A:$A,A807)</f>
        <v>0</v>
      </c>
      <c r="F807" s="147" t="str">
        <f t="shared" si="49"/>
        <v/>
      </c>
      <c r="G807" s="147" t="str">
        <f t="shared" si="50"/>
        <v/>
      </c>
      <c r="H807" s="286" t="str">
        <f t="shared" si="51"/>
        <v>否</v>
      </c>
      <c r="I807" s="271" t="str">
        <f t="shared" si="52"/>
        <v>项</v>
      </c>
    </row>
    <row r="808" s="268" customFormat="true" ht="18.75" hidden="true" spans="1:9">
      <c r="A808" s="279" t="s">
        <v>1563</v>
      </c>
      <c r="B808" s="280" t="s">
        <v>1564</v>
      </c>
      <c r="C808" s="281">
        <v>0</v>
      </c>
      <c r="D808" s="281">
        <v>0</v>
      </c>
      <c r="E808" s="136">
        <f>SUMIFS([2]Sheet1!$D:$D,[2]Sheet1!$A:$A,A808)</f>
        <v>0</v>
      </c>
      <c r="F808" s="147" t="str">
        <f t="shared" si="49"/>
        <v/>
      </c>
      <c r="G808" s="147" t="str">
        <f t="shared" si="50"/>
        <v/>
      </c>
      <c r="H808" s="286" t="str">
        <f t="shared" si="51"/>
        <v>否</v>
      </c>
      <c r="I808" s="271" t="str">
        <f t="shared" si="52"/>
        <v>项</v>
      </c>
    </row>
    <row r="809" s="268" customFormat="true" ht="18.75" spans="1:9">
      <c r="A809" s="177" t="s">
        <v>1565</v>
      </c>
      <c r="B809" s="180" t="s">
        <v>1566</v>
      </c>
      <c r="C809" s="278">
        <f>C810</f>
        <v>14</v>
      </c>
      <c r="D809" s="278">
        <f>D810</f>
        <v>15</v>
      </c>
      <c r="E809" s="278">
        <f>E810</f>
        <v>0</v>
      </c>
      <c r="F809" s="147">
        <f t="shared" si="49"/>
        <v>-1</v>
      </c>
      <c r="G809" s="147">
        <f t="shared" si="50"/>
        <v>-1</v>
      </c>
      <c r="H809" s="286" t="str">
        <f t="shared" si="51"/>
        <v>是</v>
      </c>
      <c r="I809" s="271" t="str">
        <f t="shared" si="52"/>
        <v>款</v>
      </c>
    </row>
    <row r="810" s="268" customFormat="true" ht="18.75" spans="1:9">
      <c r="A810" s="306" t="s">
        <v>1567</v>
      </c>
      <c r="B810" s="307" t="s">
        <v>1568</v>
      </c>
      <c r="C810" s="278">
        <v>14</v>
      </c>
      <c r="D810" s="278">
        <v>15</v>
      </c>
      <c r="E810" s="136">
        <f>SUMIFS([2]Sheet1!$D:$D,[2]Sheet1!$A:$A,A810)</f>
        <v>0</v>
      </c>
      <c r="F810" s="147">
        <f t="shared" si="49"/>
        <v>-1</v>
      </c>
      <c r="G810" s="147">
        <f t="shared" si="50"/>
        <v>-1</v>
      </c>
      <c r="H810" s="286" t="str">
        <f t="shared" si="51"/>
        <v>是</v>
      </c>
      <c r="I810" s="271" t="str">
        <f t="shared" si="52"/>
        <v>项</v>
      </c>
    </row>
    <row r="811" s="269" customFormat="true" ht="18.75" spans="1:9">
      <c r="A811" s="277" t="s">
        <v>151</v>
      </c>
      <c r="B811" s="178" t="s">
        <v>152</v>
      </c>
      <c r="C811" s="278">
        <f>C812+C823+C825+C828+C830+C832</f>
        <v>2405</v>
      </c>
      <c r="D811" s="278">
        <f>D812+D823+D825+D828+D830+D832</f>
        <v>3675</v>
      </c>
      <c r="E811" s="278">
        <f>E812+E823+E825+E828+E830+E832</f>
        <v>1880</v>
      </c>
      <c r="F811" s="147">
        <f t="shared" si="49"/>
        <v>-0.218</v>
      </c>
      <c r="G811" s="147">
        <f t="shared" si="50"/>
        <v>-0.488</v>
      </c>
      <c r="H811" s="286" t="str">
        <f t="shared" si="51"/>
        <v>是</v>
      </c>
      <c r="I811" s="271" t="str">
        <f t="shared" si="52"/>
        <v>类</v>
      </c>
    </row>
    <row r="812" s="268" customFormat="true" ht="18.75" spans="1:9">
      <c r="A812" s="177" t="s">
        <v>1569</v>
      </c>
      <c r="B812" s="180" t="s">
        <v>1570</v>
      </c>
      <c r="C812" s="278">
        <f>SUM(C813:C822)</f>
        <v>878</v>
      </c>
      <c r="D812" s="278">
        <f>SUM(D813:D822)</f>
        <v>2206</v>
      </c>
      <c r="E812" s="278">
        <f>SUM(E813:E822)</f>
        <v>985</v>
      </c>
      <c r="F812" s="147">
        <f t="shared" si="49"/>
        <v>0.122</v>
      </c>
      <c r="G812" s="147">
        <f t="shared" si="50"/>
        <v>-0.553</v>
      </c>
      <c r="H812" s="286" t="str">
        <f t="shared" si="51"/>
        <v>是</v>
      </c>
      <c r="I812" s="271" t="str">
        <f t="shared" si="52"/>
        <v>款</v>
      </c>
    </row>
    <row r="813" s="268" customFormat="true" ht="18.75" spans="1:9">
      <c r="A813" s="177" t="s">
        <v>1571</v>
      </c>
      <c r="B813" s="180" t="s">
        <v>189</v>
      </c>
      <c r="C813" s="278">
        <v>160</v>
      </c>
      <c r="D813" s="278">
        <v>1168</v>
      </c>
      <c r="E813" s="136">
        <f>SUMIFS([2]Sheet1!$D:$D,[2]Sheet1!$A:$A,A813)</f>
        <v>167</v>
      </c>
      <c r="F813" s="147">
        <f t="shared" si="49"/>
        <v>0.044</v>
      </c>
      <c r="G813" s="147">
        <f t="shared" si="50"/>
        <v>-0.857</v>
      </c>
      <c r="H813" s="286" t="str">
        <f t="shared" si="51"/>
        <v>是</v>
      </c>
      <c r="I813" s="271" t="str">
        <f t="shared" si="52"/>
        <v>项</v>
      </c>
    </row>
    <row r="814" s="269" customFormat="true" ht="18.75" spans="1:9">
      <c r="A814" s="177" t="s">
        <v>1572</v>
      </c>
      <c r="B814" s="180" t="s">
        <v>191</v>
      </c>
      <c r="C814" s="278">
        <v>2</v>
      </c>
      <c r="D814" s="278">
        <v>25</v>
      </c>
      <c r="E814" s="136">
        <f>SUMIFS([2]Sheet1!$D:$D,[2]Sheet1!$A:$A,A814)</f>
        <v>3</v>
      </c>
      <c r="F814" s="147">
        <f t="shared" si="49"/>
        <v>0.5</v>
      </c>
      <c r="G814" s="147">
        <f t="shared" si="50"/>
        <v>-0.88</v>
      </c>
      <c r="H814" s="286" t="str">
        <f t="shared" si="51"/>
        <v>是</v>
      </c>
      <c r="I814" s="271" t="str">
        <f t="shared" si="52"/>
        <v>项</v>
      </c>
    </row>
    <row r="815" s="268" customFormat="true" ht="18.75" hidden="true" spans="1:9">
      <c r="A815" s="279" t="s">
        <v>1573</v>
      </c>
      <c r="B815" s="280" t="s">
        <v>193</v>
      </c>
      <c r="C815" s="281">
        <v>0</v>
      </c>
      <c r="D815" s="281">
        <v>0</v>
      </c>
      <c r="E815" s="136">
        <f>SUMIFS([2]Sheet1!$D:$D,[2]Sheet1!$A:$A,A815)</f>
        <v>0</v>
      </c>
      <c r="F815" s="147" t="str">
        <f t="shared" si="49"/>
        <v/>
      </c>
      <c r="G815" s="147" t="str">
        <f t="shared" si="50"/>
        <v/>
      </c>
      <c r="H815" s="286" t="str">
        <f t="shared" si="51"/>
        <v>否</v>
      </c>
      <c r="I815" s="271" t="str">
        <f t="shared" si="52"/>
        <v>项</v>
      </c>
    </row>
    <row r="816" s="268" customFormat="true" ht="18.75" spans="1:9">
      <c r="A816" s="177" t="s">
        <v>1574</v>
      </c>
      <c r="B816" s="180" t="s">
        <v>1575</v>
      </c>
      <c r="C816" s="278">
        <v>414</v>
      </c>
      <c r="D816" s="278">
        <v>644</v>
      </c>
      <c r="E816" s="136">
        <f>SUMIFS([2]Sheet1!$D:$D,[2]Sheet1!$A:$A,A816)</f>
        <v>515</v>
      </c>
      <c r="F816" s="147">
        <f t="shared" si="49"/>
        <v>0.244</v>
      </c>
      <c r="G816" s="147">
        <f t="shared" si="50"/>
        <v>-0.2</v>
      </c>
      <c r="H816" s="286" t="str">
        <f t="shared" si="51"/>
        <v>是</v>
      </c>
      <c r="I816" s="271" t="str">
        <f t="shared" si="52"/>
        <v>项</v>
      </c>
    </row>
    <row r="817" s="268" customFormat="true" ht="18.75" hidden="true" spans="1:9">
      <c r="A817" s="279" t="s">
        <v>1576</v>
      </c>
      <c r="B817" s="280" t="s">
        <v>1577</v>
      </c>
      <c r="C817" s="281">
        <v>0</v>
      </c>
      <c r="D817" s="281">
        <v>0</v>
      </c>
      <c r="E817" s="136">
        <f>SUMIFS([2]Sheet1!$D:$D,[2]Sheet1!$A:$A,A817)</f>
        <v>0</v>
      </c>
      <c r="F817" s="147" t="str">
        <f t="shared" si="49"/>
        <v/>
      </c>
      <c r="G817" s="147" t="str">
        <f t="shared" si="50"/>
        <v/>
      </c>
      <c r="H817" s="286" t="str">
        <f t="shared" si="51"/>
        <v>否</v>
      </c>
      <c r="I817" s="271" t="str">
        <f t="shared" si="52"/>
        <v>项</v>
      </c>
    </row>
    <row r="818" s="268" customFormat="true" ht="18.75" hidden="true" spans="1:9">
      <c r="A818" s="279" t="s">
        <v>1578</v>
      </c>
      <c r="B818" s="280" t="s">
        <v>1579</v>
      </c>
      <c r="C818" s="281">
        <v>0</v>
      </c>
      <c r="D818" s="281">
        <v>0</v>
      </c>
      <c r="E818" s="136">
        <f>SUMIFS([2]Sheet1!$D:$D,[2]Sheet1!$A:$A,A818)</f>
        <v>0</v>
      </c>
      <c r="F818" s="147" t="str">
        <f t="shared" si="49"/>
        <v/>
      </c>
      <c r="G818" s="147" t="str">
        <f t="shared" si="50"/>
        <v/>
      </c>
      <c r="H818" s="286" t="str">
        <f t="shared" si="51"/>
        <v>否</v>
      </c>
      <c r="I818" s="271" t="str">
        <f t="shared" si="52"/>
        <v>项</v>
      </c>
    </row>
    <row r="819" s="268" customFormat="true" ht="18.75" spans="1:9">
      <c r="A819" s="177" t="s">
        <v>1580</v>
      </c>
      <c r="B819" s="180" t="s">
        <v>1581</v>
      </c>
      <c r="C819" s="278">
        <v>0</v>
      </c>
      <c r="D819" s="278">
        <v>5</v>
      </c>
      <c r="E819" s="136">
        <f>SUMIFS([2]Sheet1!$D:$D,[2]Sheet1!$A:$A,A819)</f>
        <v>5</v>
      </c>
      <c r="F819" s="147" t="str">
        <f t="shared" si="49"/>
        <v/>
      </c>
      <c r="G819" s="147">
        <f t="shared" si="50"/>
        <v>0</v>
      </c>
      <c r="H819" s="286" t="str">
        <f t="shared" si="51"/>
        <v>是</v>
      </c>
      <c r="I819" s="271" t="str">
        <f t="shared" si="52"/>
        <v>项</v>
      </c>
    </row>
    <row r="820" s="268" customFormat="true" ht="18.75" hidden="true" spans="1:9">
      <c r="A820" s="279" t="s">
        <v>1582</v>
      </c>
      <c r="B820" s="280" t="s">
        <v>1583</v>
      </c>
      <c r="C820" s="281">
        <v>0</v>
      </c>
      <c r="D820" s="281">
        <v>0</v>
      </c>
      <c r="E820" s="136">
        <f>SUMIFS([2]Sheet1!$D:$D,[2]Sheet1!$A:$A,A820)</f>
        <v>0</v>
      </c>
      <c r="F820" s="147" t="str">
        <f t="shared" si="49"/>
        <v/>
      </c>
      <c r="G820" s="147" t="str">
        <f t="shared" si="50"/>
        <v/>
      </c>
      <c r="H820" s="286" t="str">
        <f t="shared" si="51"/>
        <v>否</v>
      </c>
      <c r="I820" s="271" t="str">
        <f t="shared" si="52"/>
        <v>项</v>
      </c>
    </row>
    <row r="821" s="268" customFormat="true" ht="18.75" hidden="true" spans="1:9">
      <c r="A821" s="279" t="s">
        <v>1584</v>
      </c>
      <c r="B821" s="280" t="s">
        <v>1585</v>
      </c>
      <c r="C821" s="281">
        <v>0</v>
      </c>
      <c r="D821" s="281">
        <v>0</v>
      </c>
      <c r="E821" s="136">
        <f>SUMIFS([2]Sheet1!$D:$D,[2]Sheet1!$A:$A,A821)</f>
        <v>0</v>
      </c>
      <c r="F821" s="147" t="str">
        <f t="shared" si="49"/>
        <v/>
      </c>
      <c r="G821" s="147" t="str">
        <f t="shared" si="50"/>
        <v/>
      </c>
      <c r="H821" s="286" t="str">
        <f t="shared" si="51"/>
        <v>否</v>
      </c>
      <c r="I821" s="271" t="str">
        <f t="shared" si="52"/>
        <v>项</v>
      </c>
    </row>
    <row r="822" s="268" customFormat="true" ht="18.75" spans="1:9">
      <c r="A822" s="177" t="s">
        <v>1586</v>
      </c>
      <c r="B822" s="180" t="s">
        <v>1587</v>
      </c>
      <c r="C822" s="278">
        <v>302</v>
      </c>
      <c r="D822" s="278">
        <v>364</v>
      </c>
      <c r="E822" s="136">
        <f>SUMIFS([2]Sheet1!$D:$D,[2]Sheet1!$A:$A,A822)</f>
        <v>295</v>
      </c>
      <c r="F822" s="147">
        <f t="shared" si="49"/>
        <v>-0.023</v>
      </c>
      <c r="G822" s="147">
        <f t="shared" si="50"/>
        <v>-0.19</v>
      </c>
      <c r="H822" s="286" t="str">
        <f t="shared" si="51"/>
        <v>是</v>
      </c>
      <c r="I822" s="271" t="str">
        <f t="shared" si="52"/>
        <v>项</v>
      </c>
    </row>
    <row r="823" s="268" customFormat="true" ht="18.75" spans="1:9">
      <c r="A823" s="177" t="s">
        <v>1588</v>
      </c>
      <c r="B823" s="180" t="s">
        <v>1589</v>
      </c>
      <c r="C823" s="278">
        <f>C824</f>
        <v>58</v>
      </c>
      <c r="D823" s="278">
        <f>D824</f>
        <v>142</v>
      </c>
      <c r="E823" s="278">
        <f>E824</f>
        <v>169</v>
      </c>
      <c r="F823" s="147">
        <f t="shared" si="49"/>
        <v>1.914</v>
      </c>
      <c r="G823" s="147">
        <f t="shared" si="50"/>
        <v>0.19</v>
      </c>
      <c r="H823" s="286" t="str">
        <f t="shared" si="51"/>
        <v>是</v>
      </c>
      <c r="I823" s="271" t="str">
        <f t="shared" si="52"/>
        <v>款</v>
      </c>
    </row>
    <row r="824" s="268" customFormat="true" ht="18.75" spans="1:9">
      <c r="A824" s="177">
        <v>2120201</v>
      </c>
      <c r="B824" s="308" t="s">
        <v>1590</v>
      </c>
      <c r="C824" s="278">
        <v>58</v>
      </c>
      <c r="D824" s="278">
        <v>142</v>
      </c>
      <c r="E824" s="136">
        <f>SUMIFS([2]Sheet1!$D:$D,[2]Sheet1!$A:$A,A824)</f>
        <v>169</v>
      </c>
      <c r="F824" s="147">
        <f t="shared" si="49"/>
        <v>1.914</v>
      </c>
      <c r="G824" s="147">
        <f t="shared" si="50"/>
        <v>0.19</v>
      </c>
      <c r="H824" s="286" t="str">
        <f t="shared" si="51"/>
        <v>是</v>
      </c>
      <c r="I824" s="271" t="str">
        <f t="shared" si="52"/>
        <v>项</v>
      </c>
    </row>
    <row r="825" s="269" customFormat="true" ht="18.75" spans="1:9">
      <c r="A825" s="177" t="s">
        <v>1591</v>
      </c>
      <c r="B825" s="180" t="s">
        <v>1592</v>
      </c>
      <c r="C825" s="278">
        <f>SUM(C826:C827)</f>
        <v>476</v>
      </c>
      <c r="D825" s="278">
        <f>SUM(D826:D827)</f>
        <v>576</v>
      </c>
      <c r="E825" s="278">
        <f>SUM(E826:E827)</f>
        <v>365</v>
      </c>
      <c r="F825" s="147">
        <f t="shared" si="49"/>
        <v>-0.233</v>
      </c>
      <c r="G825" s="147">
        <f t="shared" si="50"/>
        <v>-0.366</v>
      </c>
      <c r="H825" s="286" t="str">
        <f t="shared" si="51"/>
        <v>是</v>
      </c>
      <c r="I825" s="271" t="str">
        <f t="shared" si="52"/>
        <v>款</v>
      </c>
    </row>
    <row r="826" s="268" customFormat="true" ht="18.75" spans="1:9">
      <c r="A826" s="177" t="s">
        <v>1593</v>
      </c>
      <c r="B826" s="180" t="s">
        <v>1594</v>
      </c>
      <c r="C826" s="278">
        <v>105</v>
      </c>
      <c r="D826" s="278">
        <v>576</v>
      </c>
      <c r="E826" s="136">
        <f>SUMIFS([2]Sheet1!$D:$D,[2]Sheet1!$A:$A,A826)</f>
        <v>365</v>
      </c>
      <c r="F826" s="147">
        <f t="shared" si="49"/>
        <v>2.476</v>
      </c>
      <c r="G826" s="147">
        <f t="shared" si="50"/>
        <v>-0.366</v>
      </c>
      <c r="H826" s="286" t="str">
        <f t="shared" si="51"/>
        <v>是</v>
      </c>
      <c r="I826" s="271" t="str">
        <f t="shared" si="52"/>
        <v>项</v>
      </c>
    </row>
    <row r="827" s="269" customFormat="true" ht="18.75" spans="1:9">
      <c r="A827" s="177" t="s">
        <v>1595</v>
      </c>
      <c r="B827" s="180" t="s">
        <v>1596</v>
      </c>
      <c r="C827" s="278">
        <v>371</v>
      </c>
      <c r="D827" s="278">
        <v>0</v>
      </c>
      <c r="E827" s="136">
        <f>SUMIFS([2]Sheet1!$D:$D,[2]Sheet1!$A:$A,A827)</f>
        <v>0</v>
      </c>
      <c r="F827" s="147">
        <f t="shared" si="49"/>
        <v>-1</v>
      </c>
      <c r="G827" s="147" t="str">
        <f t="shared" si="50"/>
        <v/>
      </c>
      <c r="H827" s="286" t="str">
        <f t="shared" si="51"/>
        <v>是</v>
      </c>
      <c r="I827" s="271" t="str">
        <f t="shared" si="52"/>
        <v>项</v>
      </c>
    </row>
    <row r="828" s="268" customFormat="true" ht="18.75" spans="1:9">
      <c r="A828" s="177" t="s">
        <v>1597</v>
      </c>
      <c r="B828" s="180" t="s">
        <v>1598</v>
      </c>
      <c r="C828" s="278">
        <f t="shared" ref="C828:C832" si="53">C829</f>
        <v>886</v>
      </c>
      <c r="D828" s="278">
        <f t="shared" ref="D828:D832" si="54">D829</f>
        <v>604</v>
      </c>
      <c r="E828" s="278">
        <f>E829</f>
        <v>243</v>
      </c>
      <c r="F828" s="147">
        <f t="shared" si="49"/>
        <v>-0.726</v>
      </c>
      <c r="G828" s="147">
        <f t="shared" si="50"/>
        <v>-0.598</v>
      </c>
      <c r="H828" s="286" t="str">
        <f t="shared" si="51"/>
        <v>是</v>
      </c>
      <c r="I828" s="271" t="str">
        <f t="shared" si="52"/>
        <v>款</v>
      </c>
    </row>
    <row r="829" s="268" customFormat="true" ht="18.75" spans="1:9">
      <c r="A829" s="177">
        <v>2120501</v>
      </c>
      <c r="B829" s="308" t="s">
        <v>1599</v>
      </c>
      <c r="C829" s="278">
        <v>886</v>
      </c>
      <c r="D829" s="278">
        <v>604</v>
      </c>
      <c r="E829" s="136">
        <f>SUMIFS([2]Sheet1!$D:$D,[2]Sheet1!$A:$A,A829)</f>
        <v>243</v>
      </c>
      <c r="F829" s="147">
        <f t="shared" si="49"/>
        <v>-0.726</v>
      </c>
      <c r="G829" s="147">
        <f t="shared" si="50"/>
        <v>-0.598</v>
      </c>
      <c r="H829" s="286" t="str">
        <f t="shared" si="51"/>
        <v>是</v>
      </c>
      <c r="I829" s="271" t="str">
        <f t="shared" si="52"/>
        <v>项</v>
      </c>
    </row>
    <row r="830" s="269" customFormat="true" ht="18.75" spans="1:9">
      <c r="A830" s="177" t="s">
        <v>1600</v>
      </c>
      <c r="B830" s="180" t="s">
        <v>1601</v>
      </c>
      <c r="C830" s="278">
        <f t="shared" si="53"/>
        <v>102</v>
      </c>
      <c r="D830" s="278">
        <f t="shared" si="54"/>
        <v>132</v>
      </c>
      <c r="E830" s="278">
        <f>E831</f>
        <v>114</v>
      </c>
      <c r="F830" s="147">
        <f t="shared" si="49"/>
        <v>0.118</v>
      </c>
      <c r="G830" s="147">
        <f t="shared" si="50"/>
        <v>-0.136</v>
      </c>
      <c r="H830" s="286" t="str">
        <f t="shared" si="51"/>
        <v>是</v>
      </c>
      <c r="I830" s="271" t="str">
        <f t="shared" si="52"/>
        <v>款</v>
      </c>
    </row>
    <row r="831" s="268" customFormat="true" ht="18.75" spans="1:9">
      <c r="A831" s="177">
        <v>2120601</v>
      </c>
      <c r="B831" s="308" t="s">
        <v>1602</v>
      </c>
      <c r="C831" s="278">
        <v>102</v>
      </c>
      <c r="D831" s="278">
        <v>132</v>
      </c>
      <c r="E831" s="136">
        <f>SUMIFS([2]Sheet1!$D:$D,[2]Sheet1!$A:$A,A831)</f>
        <v>114</v>
      </c>
      <c r="F831" s="147">
        <f t="shared" si="49"/>
        <v>0.118</v>
      </c>
      <c r="G831" s="147">
        <f t="shared" si="50"/>
        <v>-0.136</v>
      </c>
      <c r="H831" s="286" t="str">
        <f t="shared" si="51"/>
        <v>是</v>
      </c>
      <c r="I831" s="271" t="str">
        <f t="shared" si="52"/>
        <v>项</v>
      </c>
    </row>
    <row r="832" s="269" customFormat="true" ht="18.75" spans="1:9">
      <c r="A832" s="177" t="s">
        <v>1603</v>
      </c>
      <c r="B832" s="180" t="s">
        <v>1604</v>
      </c>
      <c r="C832" s="278">
        <f t="shared" si="53"/>
        <v>5</v>
      </c>
      <c r="D832" s="278">
        <f t="shared" si="54"/>
        <v>15</v>
      </c>
      <c r="E832" s="278">
        <f>E833</f>
        <v>4</v>
      </c>
      <c r="F832" s="147">
        <f t="shared" si="49"/>
        <v>-0.2</v>
      </c>
      <c r="G832" s="147">
        <f t="shared" si="50"/>
        <v>-0.733</v>
      </c>
      <c r="H832" s="286" t="str">
        <f t="shared" si="51"/>
        <v>是</v>
      </c>
      <c r="I832" s="271" t="str">
        <f t="shared" si="52"/>
        <v>款</v>
      </c>
    </row>
    <row r="833" s="268" customFormat="true" ht="18.75" spans="1:9">
      <c r="A833" s="177">
        <v>2129999</v>
      </c>
      <c r="B833" s="308" t="s">
        <v>1605</v>
      </c>
      <c r="C833" s="278">
        <v>5</v>
      </c>
      <c r="D833" s="278">
        <v>15</v>
      </c>
      <c r="E833" s="136">
        <f>SUMIFS([2]Sheet1!$D:$D,[2]Sheet1!$A:$A,A833)</f>
        <v>4</v>
      </c>
      <c r="F833" s="147">
        <f t="shared" si="49"/>
        <v>-0.2</v>
      </c>
      <c r="G833" s="147">
        <f t="shared" si="50"/>
        <v>-0.733</v>
      </c>
      <c r="H833" s="286" t="str">
        <f t="shared" si="51"/>
        <v>是</v>
      </c>
      <c r="I833" s="271" t="str">
        <f t="shared" si="52"/>
        <v>项</v>
      </c>
    </row>
    <row r="834" s="269" customFormat="true" ht="18.75" spans="1:9">
      <c r="A834" s="277" t="s">
        <v>153</v>
      </c>
      <c r="B834" s="178" t="s">
        <v>154</v>
      </c>
      <c r="C834" s="278">
        <f>C835+C861+C886+C914+C925+C932+C939+C942</f>
        <v>22259</v>
      </c>
      <c r="D834" s="278">
        <f>D835+D861+D886+D914+D925+D932+D939+D942</f>
        <v>16570</v>
      </c>
      <c r="E834" s="278">
        <f>E835+E861+E886+E914+E925+E932+E939+E942</f>
        <v>15610</v>
      </c>
      <c r="F834" s="147">
        <f t="shared" si="49"/>
        <v>-0.299</v>
      </c>
      <c r="G834" s="147">
        <f t="shared" si="50"/>
        <v>-0.058</v>
      </c>
      <c r="H834" s="286" t="str">
        <f t="shared" si="51"/>
        <v>是</v>
      </c>
      <c r="I834" s="271" t="str">
        <f t="shared" si="52"/>
        <v>类</v>
      </c>
    </row>
    <row r="835" s="268" customFormat="true" ht="18.75" spans="1:9">
      <c r="A835" s="177" t="s">
        <v>1606</v>
      </c>
      <c r="B835" s="180" t="s">
        <v>1607</v>
      </c>
      <c r="C835" s="278">
        <f>SUM(C836:C860)</f>
        <v>8331</v>
      </c>
      <c r="D835" s="278">
        <f>SUM(D836:D860)</f>
        <v>5857</v>
      </c>
      <c r="E835" s="278">
        <f>SUM(E836:E860)</f>
        <v>5717</v>
      </c>
      <c r="F835" s="147">
        <f t="shared" si="49"/>
        <v>-0.314</v>
      </c>
      <c r="G835" s="147">
        <f t="shared" si="50"/>
        <v>-0.024</v>
      </c>
      <c r="H835" s="286" t="str">
        <f t="shared" si="51"/>
        <v>是</v>
      </c>
      <c r="I835" s="271" t="str">
        <f t="shared" si="52"/>
        <v>款</v>
      </c>
    </row>
    <row r="836" s="268" customFormat="true" ht="18.75" spans="1:9">
      <c r="A836" s="177" t="s">
        <v>1608</v>
      </c>
      <c r="B836" s="180" t="s">
        <v>189</v>
      </c>
      <c r="C836" s="278">
        <v>419</v>
      </c>
      <c r="D836" s="278">
        <v>643</v>
      </c>
      <c r="E836" s="136">
        <f>SUMIFS([2]Sheet1!$D:$D,[2]Sheet1!$A:$A,A836)</f>
        <v>654</v>
      </c>
      <c r="F836" s="147">
        <f t="shared" si="49"/>
        <v>0.561</v>
      </c>
      <c r="G836" s="147">
        <f t="shared" si="50"/>
        <v>0.017</v>
      </c>
      <c r="H836" s="286" t="str">
        <f t="shared" si="51"/>
        <v>是</v>
      </c>
      <c r="I836" s="271" t="str">
        <f t="shared" si="52"/>
        <v>项</v>
      </c>
    </row>
    <row r="837" s="269" customFormat="true" ht="18.75" spans="1:9">
      <c r="A837" s="177" t="s">
        <v>1609</v>
      </c>
      <c r="B837" s="180" t="s">
        <v>191</v>
      </c>
      <c r="C837" s="278">
        <v>0</v>
      </c>
      <c r="D837" s="278">
        <v>1</v>
      </c>
      <c r="E837" s="136">
        <f>SUMIFS([2]Sheet1!$D:$D,[2]Sheet1!$A:$A,A837)</f>
        <v>0</v>
      </c>
      <c r="F837" s="147" t="str">
        <f t="shared" ref="F837:F900" si="55">IF(C837&gt;0,E837/C837-1,IF(C837&lt;0,-(E837/C837-1),""))</f>
        <v/>
      </c>
      <c r="G837" s="147">
        <f t="shared" ref="G837:G900" si="56">IFERROR(E837/D837-1,"")</f>
        <v>-1</v>
      </c>
      <c r="H837" s="286" t="str">
        <f t="shared" ref="H837:H900" si="57">IF(LEN(A837)=3,"是",IF(B837&lt;&gt;"",IF(SUM(C837:E837)&lt;&gt;0,"是","否"),"是"))</f>
        <v>是</v>
      </c>
      <c r="I837" s="271" t="str">
        <f t="shared" ref="I837:I900" si="58">IF(LEN(A837)=3,"类",IF(LEN(A837)=5,"款","项"))</f>
        <v>项</v>
      </c>
    </row>
    <row r="838" s="268" customFormat="true" ht="18.75" hidden="true" spans="1:9">
      <c r="A838" s="279" t="s">
        <v>1610</v>
      </c>
      <c r="B838" s="280" t="s">
        <v>193</v>
      </c>
      <c r="C838" s="281">
        <v>0</v>
      </c>
      <c r="D838" s="281">
        <v>0</v>
      </c>
      <c r="E838" s="136">
        <f>SUMIFS([2]Sheet1!$D:$D,[2]Sheet1!$A:$A,A838)</f>
        <v>0</v>
      </c>
      <c r="F838" s="147" t="str">
        <f t="shared" si="55"/>
        <v/>
      </c>
      <c r="G838" s="147" t="str">
        <f t="shared" si="56"/>
        <v/>
      </c>
      <c r="H838" s="286" t="str">
        <f t="shared" si="57"/>
        <v>否</v>
      </c>
      <c r="I838" s="271" t="str">
        <f t="shared" si="58"/>
        <v>项</v>
      </c>
    </row>
    <row r="839" s="268" customFormat="true" ht="18.75" spans="1:9">
      <c r="A839" s="177" t="s">
        <v>1611</v>
      </c>
      <c r="B839" s="180" t="s">
        <v>207</v>
      </c>
      <c r="C839" s="278">
        <v>3478</v>
      </c>
      <c r="D839" s="278">
        <v>4064</v>
      </c>
      <c r="E839" s="136">
        <f>SUMIFS([2]Sheet1!$D:$D,[2]Sheet1!$A:$A,A839)</f>
        <v>3536</v>
      </c>
      <c r="F839" s="147">
        <f t="shared" si="55"/>
        <v>0.017</v>
      </c>
      <c r="G839" s="147">
        <f t="shared" si="56"/>
        <v>-0.13</v>
      </c>
      <c r="H839" s="286" t="str">
        <f t="shared" si="57"/>
        <v>是</v>
      </c>
      <c r="I839" s="271" t="str">
        <f t="shared" si="58"/>
        <v>项</v>
      </c>
    </row>
    <row r="840" s="268" customFormat="true" ht="18.75" hidden="true" spans="1:9">
      <c r="A840" s="279" t="s">
        <v>1612</v>
      </c>
      <c r="B840" s="280" t="s">
        <v>1613</v>
      </c>
      <c r="C840" s="281">
        <v>0</v>
      </c>
      <c r="D840" s="281">
        <v>0</v>
      </c>
      <c r="E840" s="136">
        <f>SUMIFS([2]Sheet1!$D:$D,[2]Sheet1!$A:$A,A840)</f>
        <v>0</v>
      </c>
      <c r="F840" s="147" t="str">
        <f t="shared" si="55"/>
        <v/>
      </c>
      <c r="G840" s="147" t="str">
        <f t="shared" si="56"/>
        <v/>
      </c>
      <c r="H840" s="286" t="str">
        <f t="shared" si="57"/>
        <v>否</v>
      </c>
      <c r="I840" s="271" t="str">
        <f t="shared" si="58"/>
        <v>项</v>
      </c>
    </row>
    <row r="841" s="268" customFormat="true" ht="18.75" spans="1:9">
      <c r="A841" s="177" t="s">
        <v>1614</v>
      </c>
      <c r="B841" s="180" t="s">
        <v>1615</v>
      </c>
      <c r="C841" s="278">
        <v>950</v>
      </c>
      <c r="D841" s="278">
        <v>2</v>
      </c>
      <c r="E841" s="136">
        <f>SUMIFS([2]Sheet1!$D:$D,[2]Sheet1!$A:$A,A841)</f>
        <v>0</v>
      </c>
      <c r="F841" s="147">
        <f t="shared" si="55"/>
        <v>-1</v>
      </c>
      <c r="G841" s="147">
        <f t="shared" si="56"/>
        <v>-1</v>
      </c>
      <c r="H841" s="286" t="str">
        <f t="shared" si="57"/>
        <v>是</v>
      </c>
      <c r="I841" s="271" t="str">
        <f t="shared" si="58"/>
        <v>项</v>
      </c>
    </row>
    <row r="842" s="268" customFormat="true" ht="18.75" spans="1:9">
      <c r="A842" s="177" t="s">
        <v>1616</v>
      </c>
      <c r="B842" s="180" t="s">
        <v>1617</v>
      </c>
      <c r="C842" s="278">
        <v>49</v>
      </c>
      <c r="D842" s="278">
        <v>0</v>
      </c>
      <c r="E842" s="136">
        <f>SUMIFS([2]Sheet1!$D:$D,[2]Sheet1!$A:$A,A842)</f>
        <v>10</v>
      </c>
      <c r="F842" s="147">
        <f t="shared" si="55"/>
        <v>-0.796</v>
      </c>
      <c r="G842" s="147" t="str">
        <f t="shared" si="56"/>
        <v/>
      </c>
      <c r="H842" s="286" t="str">
        <f t="shared" si="57"/>
        <v>是</v>
      </c>
      <c r="I842" s="271" t="str">
        <f t="shared" si="58"/>
        <v>项</v>
      </c>
    </row>
    <row r="843" s="268" customFormat="true" ht="18.75" spans="1:9">
      <c r="A843" s="177" t="s">
        <v>1618</v>
      </c>
      <c r="B843" s="180" t="s">
        <v>1619</v>
      </c>
      <c r="C843" s="278">
        <v>6</v>
      </c>
      <c r="D843" s="278">
        <v>0</v>
      </c>
      <c r="E843" s="136">
        <f>SUMIFS([2]Sheet1!$D:$D,[2]Sheet1!$A:$A,A843)</f>
        <v>1</v>
      </c>
      <c r="F843" s="147">
        <f t="shared" si="55"/>
        <v>-0.833</v>
      </c>
      <c r="G843" s="147" t="str">
        <f t="shared" si="56"/>
        <v/>
      </c>
      <c r="H843" s="286" t="str">
        <f t="shared" si="57"/>
        <v>是</v>
      </c>
      <c r="I843" s="271" t="str">
        <f t="shared" si="58"/>
        <v>项</v>
      </c>
    </row>
    <row r="844" s="268" customFormat="true" ht="18.75" hidden="true" spans="1:9">
      <c r="A844" s="279" t="s">
        <v>1620</v>
      </c>
      <c r="B844" s="280" t="s">
        <v>1621</v>
      </c>
      <c r="C844" s="281">
        <v>0</v>
      </c>
      <c r="D844" s="281">
        <v>0</v>
      </c>
      <c r="E844" s="136">
        <f>SUMIFS([2]Sheet1!$D:$D,[2]Sheet1!$A:$A,A844)</f>
        <v>0</v>
      </c>
      <c r="F844" s="147" t="str">
        <f t="shared" si="55"/>
        <v/>
      </c>
      <c r="G844" s="147" t="str">
        <f t="shared" si="56"/>
        <v/>
      </c>
      <c r="H844" s="286" t="str">
        <f t="shared" si="57"/>
        <v>否</v>
      </c>
      <c r="I844" s="271" t="str">
        <f t="shared" si="58"/>
        <v>项</v>
      </c>
    </row>
    <row r="845" s="268" customFormat="true" ht="18.75" hidden="true" spans="1:9">
      <c r="A845" s="279" t="s">
        <v>1622</v>
      </c>
      <c r="B845" s="280" t="s">
        <v>1623</v>
      </c>
      <c r="C845" s="281">
        <v>0</v>
      </c>
      <c r="D845" s="281">
        <v>0</v>
      </c>
      <c r="E845" s="136">
        <f>SUMIFS([2]Sheet1!$D:$D,[2]Sheet1!$A:$A,A845)</f>
        <v>0</v>
      </c>
      <c r="F845" s="147" t="str">
        <f t="shared" si="55"/>
        <v/>
      </c>
      <c r="G845" s="147" t="str">
        <f t="shared" si="56"/>
        <v/>
      </c>
      <c r="H845" s="286" t="str">
        <f t="shared" si="57"/>
        <v>否</v>
      </c>
      <c r="I845" s="271" t="str">
        <f t="shared" si="58"/>
        <v>项</v>
      </c>
    </row>
    <row r="846" s="268" customFormat="true" ht="18.75" hidden="true" spans="1:9">
      <c r="A846" s="279" t="s">
        <v>1624</v>
      </c>
      <c r="B846" s="280" t="s">
        <v>1625</v>
      </c>
      <c r="C846" s="281">
        <v>0</v>
      </c>
      <c r="D846" s="281">
        <v>0</v>
      </c>
      <c r="E846" s="136">
        <f>SUMIFS([2]Sheet1!$D:$D,[2]Sheet1!$A:$A,A846)</f>
        <v>0</v>
      </c>
      <c r="F846" s="147" t="str">
        <f t="shared" si="55"/>
        <v/>
      </c>
      <c r="G846" s="147" t="str">
        <f t="shared" si="56"/>
        <v/>
      </c>
      <c r="H846" s="286" t="str">
        <f t="shared" si="57"/>
        <v>否</v>
      </c>
      <c r="I846" s="271" t="str">
        <f t="shared" si="58"/>
        <v>项</v>
      </c>
    </row>
    <row r="847" s="268" customFormat="true" ht="18.75" hidden="true" spans="1:9">
      <c r="A847" s="279" t="s">
        <v>1626</v>
      </c>
      <c r="B847" s="280" t="s">
        <v>1627</v>
      </c>
      <c r="C847" s="281">
        <v>0</v>
      </c>
      <c r="D847" s="281">
        <v>0</v>
      </c>
      <c r="E847" s="136">
        <f>SUMIFS([2]Sheet1!$D:$D,[2]Sheet1!$A:$A,A847)</f>
        <v>0</v>
      </c>
      <c r="F847" s="147" t="str">
        <f t="shared" si="55"/>
        <v/>
      </c>
      <c r="G847" s="147" t="str">
        <f t="shared" si="56"/>
        <v/>
      </c>
      <c r="H847" s="286" t="str">
        <f t="shared" si="57"/>
        <v>否</v>
      </c>
      <c r="I847" s="271" t="str">
        <f t="shared" si="58"/>
        <v>项</v>
      </c>
    </row>
    <row r="848" s="268" customFormat="true" ht="18.75" spans="1:9">
      <c r="A848" s="177" t="s">
        <v>1628</v>
      </c>
      <c r="B848" s="180" t="s">
        <v>1629</v>
      </c>
      <c r="C848" s="278">
        <v>12</v>
      </c>
      <c r="D848" s="278">
        <v>0</v>
      </c>
      <c r="E848" s="136">
        <f>SUMIFS([2]Sheet1!$D:$D,[2]Sheet1!$A:$A,A848)</f>
        <v>0</v>
      </c>
      <c r="F848" s="147">
        <f t="shared" si="55"/>
        <v>-1</v>
      </c>
      <c r="G848" s="147" t="str">
        <f t="shared" si="56"/>
        <v/>
      </c>
      <c r="H848" s="286" t="str">
        <f t="shared" si="57"/>
        <v>是</v>
      </c>
      <c r="I848" s="271" t="str">
        <f t="shared" si="58"/>
        <v>项</v>
      </c>
    </row>
    <row r="849" s="268" customFormat="true" ht="18.75" spans="1:9">
      <c r="A849" s="279" t="s">
        <v>1630</v>
      </c>
      <c r="B849" s="280" t="s">
        <v>1631</v>
      </c>
      <c r="C849" s="281">
        <v>0</v>
      </c>
      <c r="D849" s="281">
        <v>0</v>
      </c>
      <c r="E849" s="136">
        <f>SUMIFS([2]Sheet1!$D:$D,[2]Sheet1!$A:$A,A849)</f>
        <v>47</v>
      </c>
      <c r="F849" s="147" t="str">
        <f t="shared" si="55"/>
        <v/>
      </c>
      <c r="G849" s="147" t="str">
        <f t="shared" si="56"/>
        <v/>
      </c>
      <c r="H849" s="286" t="str">
        <f t="shared" si="57"/>
        <v>是</v>
      </c>
      <c r="I849" s="271" t="str">
        <f t="shared" si="58"/>
        <v>项</v>
      </c>
    </row>
    <row r="850" s="268" customFormat="true" ht="18.75" spans="1:9">
      <c r="A850" s="177" t="s">
        <v>1632</v>
      </c>
      <c r="B850" s="180" t="s">
        <v>1633</v>
      </c>
      <c r="C850" s="278">
        <v>157</v>
      </c>
      <c r="D850" s="278">
        <v>0</v>
      </c>
      <c r="E850" s="136">
        <f>SUMIFS([2]Sheet1!$D:$D,[2]Sheet1!$A:$A,A850)</f>
        <v>40</v>
      </c>
      <c r="F850" s="147">
        <f t="shared" si="55"/>
        <v>-0.745</v>
      </c>
      <c r="G850" s="147" t="str">
        <f t="shared" si="56"/>
        <v/>
      </c>
      <c r="H850" s="286" t="str">
        <f t="shared" si="57"/>
        <v>是</v>
      </c>
      <c r="I850" s="271" t="str">
        <f t="shared" si="58"/>
        <v>项</v>
      </c>
    </row>
    <row r="851" s="268" customFormat="true" ht="18.75" spans="1:9">
      <c r="A851" s="177" t="s">
        <v>1634</v>
      </c>
      <c r="B851" s="180" t="s">
        <v>1635</v>
      </c>
      <c r="C851" s="278">
        <v>457</v>
      </c>
      <c r="D851" s="278">
        <v>415</v>
      </c>
      <c r="E851" s="136">
        <f>SUMIFS([2]Sheet1!$D:$D,[2]Sheet1!$A:$A,A851)</f>
        <v>209</v>
      </c>
      <c r="F851" s="147">
        <f t="shared" si="55"/>
        <v>-0.543</v>
      </c>
      <c r="G851" s="147">
        <f t="shared" si="56"/>
        <v>-0.496</v>
      </c>
      <c r="H851" s="286" t="str">
        <f t="shared" si="57"/>
        <v>是</v>
      </c>
      <c r="I851" s="271" t="str">
        <f t="shared" si="58"/>
        <v>项</v>
      </c>
    </row>
    <row r="852" s="268" customFormat="true" ht="18.75" spans="1:9">
      <c r="A852" s="177" t="s">
        <v>1636</v>
      </c>
      <c r="B852" s="180" t="s">
        <v>1637</v>
      </c>
      <c r="C852" s="278">
        <v>5</v>
      </c>
      <c r="D852" s="278">
        <v>0</v>
      </c>
      <c r="E852" s="136">
        <f>SUMIFS([2]Sheet1!$D:$D,[2]Sheet1!$A:$A,A852)</f>
        <v>0</v>
      </c>
      <c r="F852" s="147">
        <f t="shared" si="55"/>
        <v>-1</v>
      </c>
      <c r="G852" s="147" t="str">
        <f t="shared" si="56"/>
        <v/>
      </c>
      <c r="H852" s="286" t="str">
        <f t="shared" si="57"/>
        <v>是</v>
      </c>
      <c r="I852" s="271" t="str">
        <f t="shared" si="58"/>
        <v>项</v>
      </c>
    </row>
    <row r="853" s="268" customFormat="true" ht="18.75" spans="1:9">
      <c r="A853" s="177" t="s">
        <v>1638</v>
      </c>
      <c r="B853" s="180" t="s">
        <v>1639</v>
      </c>
      <c r="C853" s="278">
        <v>1176</v>
      </c>
      <c r="D853" s="278">
        <v>0</v>
      </c>
      <c r="E853" s="136">
        <f>SUMIFS([2]Sheet1!$D:$D,[2]Sheet1!$A:$A,A853)</f>
        <v>200</v>
      </c>
      <c r="F853" s="147">
        <f t="shared" si="55"/>
        <v>-0.83</v>
      </c>
      <c r="G853" s="147" t="str">
        <f t="shared" si="56"/>
        <v/>
      </c>
      <c r="H853" s="286" t="str">
        <f t="shared" si="57"/>
        <v>是</v>
      </c>
      <c r="I853" s="271" t="str">
        <f t="shared" si="58"/>
        <v>项</v>
      </c>
    </row>
    <row r="854" s="268" customFormat="true" ht="18.75" spans="1:9">
      <c r="A854" s="177" t="s">
        <v>1640</v>
      </c>
      <c r="B854" s="180" t="s">
        <v>1641</v>
      </c>
      <c r="C854" s="278">
        <v>585</v>
      </c>
      <c r="D854" s="278">
        <v>0</v>
      </c>
      <c r="E854" s="136">
        <f>SUMIFS([2]Sheet1!$D:$D,[2]Sheet1!$A:$A,A854)</f>
        <v>863</v>
      </c>
      <c r="F854" s="147">
        <f t="shared" si="55"/>
        <v>0.475</v>
      </c>
      <c r="G854" s="147" t="str">
        <f t="shared" si="56"/>
        <v/>
      </c>
      <c r="H854" s="286" t="str">
        <f t="shared" si="57"/>
        <v>是</v>
      </c>
      <c r="I854" s="271" t="str">
        <f t="shared" si="58"/>
        <v>项</v>
      </c>
    </row>
    <row r="855" s="268" customFormat="true" ht="18.75" spans="1:9">
      <c r="A855" s="177" t="s">
        <v>1642</v>
      </c>
      <c r="B855" s="180" t="s">
        <v>1643</v>
      </c>
      <c r="C855" s="278">
        <v>133</v>
      </c>
      <c r="D855" s="278">
        <v>0</v>
      </c>
      <c r="E855" s="136">
        <f>SUMIFS([2]Sheet1!$D:$D,[2]Sheet1!$A:$A,A855)</f>
        <v>103</v>
      </c>
      <c r="F855" s="147">
        <f t="shared" si="55"/>
        <v>-0.226</v>
      </c>
      <c r="G855" s="147" t="str">
        <f t="shared" si="56"/>
        <v/>
      </c>
      <c r="H855" s="286" t="str">
        <f t="shared" si="57"/>
        <v>是</v>
      </c>
      <c r="I855" s="271" t="str">
        <f t="shared" si="58"/>
        <v>项</v>
      </c>
    </row>
    <row r="856" s="268" customFormat="true" ht="18.75" hidden="true" spans="1:9">
      <c r="A856" s="279" t="s">
        <v>1644</v>
      </c>
      <c r="B856" s="280" t="s">
        <v>1645</v>
      </c>
      <c r="C856" s="281">
        <v>0</v>
      </c>
      <c r="D856" s="281">
        <v>0</v>
      </c>
      <c r="E856" s="136">
        <f>SUMIFS([2]Sheet1!$D:$D,[2]Sheet1!$A:$A,A856)</f>
        <v>0</v>
      </c>
      <c r="F856" s="147" t="str">
        <f t="shared" si="55"/>
        <v/>
      </c>
      <c r="G856" s="147" t="str">
        <f t="shared" si="56"/>
        <v/>
      </c>
      <c r="H856" s="286" t="str">
        <f t="shared" si="57"/>
        <v>否</v>
      </c>
      <c r="I856" s="271" t="str">
        <f t="shared" si="58"/>
        <v>项</v>
      </c>
    </row>
    <row r="857" s="268" customFormat="true" ht="18.75" hidden="true" spans="1:9">
      <c r="A857" s="279" t="s">
        <v>1646</v>
      </c>
      <c r="B857" s="295" t="s">
        <v>1647</v>
      </c>
      <c r="C857" s="281">
        <v>0</v>
      </c>
      <c r="D857" s="281">
        <v>0</v>
      </c>
      <c r="E857" s="136">
        <f>SUMIFS([2]Sheet1!$D:$D,[2]Sheet1!$A:$A,A857)</f>
        <v>0</v>
      </c>
      <c r="F857" s="147" t="str">
        <f t="shared" si="55"/>
        <v/>
      </c>
      <c r="G857" s="147" t="str">
        <f t="shared" si="56"/>
        <v/>
      </c>
      <c r="H857" s="286" t="str">
        <f t="shared" si="57"/>
        <v>否</v>
      </c>
      <c r="I857" s="271" t="str">
        <f t="shared" si="58"/>
        <v>项</v>
      </c>
    </row>
    <row r="858" s="268" customFormat="true" ht="18.75" hidden="true" spans="1:9">
      <c r="A858" s="279" t="s">
        <v>1648</v>
      </c>
      <c r="B858" s="280" t="s">
        <v>1649</v>
      </c>
      <c r="C858" s="281">
        <v>0</v>
      </c>
      <c r="D858" s="281">
        <v>0</v>
      </c>
      <c r="E858" s="136">
        <f>SUMIFS([2]Sheet1!$D:$D,[2]Sheet1!$A:$A,A858)</f>
        <v>0</v>
      </c>
      <c r="F858" s="147" t="str">
        <f t="shared" si="55"/>
        <v/>
      </c>
      <c r="G858" s="147" t="str">
        <f t="shared" si="56"/>
        <v/>
      </c>
      <c r="H858" s="286" t="str">
        <f t="shared" si="57"/>
        <v>否</v>
      </c>
      <c r="I858" s="271" t="str">
        <f t="shared" si="58"/>
        <v>项</v>
      </c>
    </row>
    <row r="859" s="268" customFormat="true" ht="18.75" spans="1:9">
      <c r="A859" s="177" t="s">
        <v>1650</v>
      </c>
      <c r="B859" s="180" t="s">
        <v>1651</v>
      </c>
      <c r="C859" s="278">
        <v>631</v>
      </c>
      <c r="D859" s="278">
        <v>732</v>
      </c>
      <c r="E859" s="136">
        <f>SUMIFS([2]Sheet1!$D:$D,[2]Sheet1!$A:$A,A859)</f>
        <v>30</v>
      </c>
      <c r="F859" s="147">
        <f t="shared" si="55"/>
        <v>-0.952</v>
      </c>
      <c r="G859" s="147">
        <f t="shared" si="56"/>
        <v>-0.959</v>
      </c>
      <c r="H859" s="286" t="str">
        <f t="shared" si="57"/>
        <v>是</v>
      </c>
      <c r="I859" s="271" t="str">
        <f t="shared" si="58"/>
        <v>项</v>
      </c>
    </row>
    <row r="860" s="268" customFormat="true" ht="18.75" spans="1:9">
      <c r="A860" s="177" t="s">
        <v>1652</v>
      </c>
      <c r="B860" s="180" t="s">
        <v>1653</v>
      </c>
      <c r="C860" s="278">
        <v>273</v>
      </c>
      <c r="D860" s="278">
        <v>0</v>
      </c>
      <c r="E860" s="136">
        <f>SUMIFS([2]Sheet1!$D:$D,[2]Sheet1!$A:$A,A860)</f>
        <v>24</v>
      </c>
      <c r="F860" s="147">
        <f t="shared" si="55"/>
        <v>-0.912</v>
      </c>
      <c r="G860" s="147" t="str">
        <f t="shared" si="56"/>
        <v/>
      </c>
      <c r="H860" s="286" t="str">
        <f t="shared" si="57"/>
        <v>是</v>
      </c>
      <c r="I860" s="271" t="str">
        <f t="shared" si="58"/>
        <v>项</v>
      </c>
    </row>
    <row r="861" s="268" customFormat="true" ht="18.75" spans="1:9">
      <c r="A861" s="177" t="s">
        <v>1654</v>
      </c>
      <c r="B861" s="180" t="s">
        <v>1655</v>
      </c>
      <c r="C861" s="278">
        <f>SUM(C862:C885)</f>
        <v>3859</v>
      </c>
      <c r="D861" s="278">
        <f>SUM(D862:D885)</f>
        <v>912</v>
      </c>
      <c r="E861" s="278">
        <f>SUM(E862:E885)</f>
        <v>1004</v>
      </c>
      <c r="F861" s="147">
        <f t="shared" si="55"/>
        <v>-0.74</v>
      </c>
      <c r="G861" s="147">
        <f t="shared" si="56"/>
        <v>0.101</v>
      </c>
      <c r="H861" s="286" t="str">
        <f t="shared" si="57"/>
        <v>是</v>
      </c>
      <c r="I861" s="271" t="str">
        <f t="shared" si="58"/>
        <v>款</v>
      </c>
    </row>
    <row r="862" s="268" customFormat="true" ht="18.75" spans="1:9">
      <c r="A862" s="177" t="s">
        <v>1656</v>
      </c>
      <c r="B862" s="180" t="s">
        <v>189</v>
      </c>
      <c r="C862" s="278">
        <v>659</v>
      </c>
      <c r="D862" s="278">
        <v>802</v>
      </c>
      <c r="E862" s="136">
        <f>SUMIFS([2]Sheet1!$D:$D,[2]Sheet1!$A:$A,A862)</f>
        <v>866</v>
      </c>
      <c r="F862" s="147">
        <f t="shared" si="55"/>
        <v>0.314</v>
      </c>
      <c r="G862" s="147">
        <f t="shared" si="56"/>
        <v>0.08</v>
      </c>
      <c r="H862" s="286" t="str">
        <f t="shared" si="57"/>
        <v>是</v>
      </c>
      <c r="I862" s="271" t="str">
        <f t="shared" si="58"/>
        <v>项</v>
      </c>
    </row>
    <row r="863" s="269" customFormat="true" ht="18.75" spans="1:9">
      <c r="A863" s="177" t="s">
        <v>1657</v>
      </c>
      <c r="B863" s="180" t="s">
        <v>191</v>
      </c>
      <c r="C863" s="278">
        <v>3</v>
      </c>
      <c r="D863" s="278">
        <v>7</v>
      </c>
      <c r="E863" s="136">
        <f>SUMIFS([2]Sheet1!$D:$D,[2]Sheet1!$A:$A,A863)</f>
        <v>1</v>
      </c>
      <c r="F863" s="147">
        <f t="shared" si="55"/>
        <v>-0.667</v>
      </c>
      <c r="G863" s="147">
        <f t="shared" si="56"/>
        <v>-0.857</v>
      </c>
      <c r="H863" s="286" t="str">
        <f t="shared" si="57"/>
        <v>是</v>
      </c>
      <c r="I863" s="271" t="str">
        <f t="shared" si="58"/>
        <v>项</v>
      </c>
    </row>
    <row r="864" s="268" customFormat="true" ht="18.75" hidden="true" spans="1:9">
      <c r="A864" s="279" t="s">
        <v>1658</v>
      </c>
      <c r="B864" s="280" t="s">
        <v>193</v>
      </c>
      <c r="C864" s="281">
        <v>0</v>
      </c>
      <c r="D864" s="281">
        <v>0</v>
      </c>
      <c r="E864" s="136">
        <f>SUMIFS([2]Sheet1!$D:$D,[2]Sheet1!$A:$A,A864)</f>
        <v>0</v>
      </c>
      <c r="F864" s="147" t="str">
        <f t="shared" si="55"/>
        <v/>
      </c>
      <c r="G864" s="147" t="str">
        <f t="shared" si="56"/>
        <v/>
      </c>
      <c r="H864" s="286" t="str">
        <f t="shared" si="57"/>
        <v>否</v>
      </c>
      <c r="I864" s="271" t="str">
        <f t="shared" si="58"/>
        <v>项</v>
      </c>
    </row>
    <row r="865" s="268" customFormat="true" ht="18.75" spans="1:9">
      <c r="A865" s="279" t="s">
        <v>1659</v>
      </c>
      <c r="B865" s="280" t="s">
        <v>1660</v>
      </c>
      <c r="C865" s="281">
        <v>0</v>
      </c>
      <c r="D865" s="281">
        <v>0</v>
      </c>
      <c r="E865" s="136">
        <f>SUMIFS([2]Sheet1!$D:$D,[2]Sheet1!$A:$A,A865)</f>
        <v>1</v>
      </c>
      <c r="F865" s="147" t="str">
        <f t="shared" si="55"/>
        <v/>
      </c>
      <c r="G865" s="147" t="str">
        <f t="shared" si="56"/>
        <v/>
      </c>
      <c r="H865" s="286" t="str">
        <f t="shared" si="57"/>
        <v>是</v>
      </c>
      <c r="I865" s="271" t="str">
        <f t="shared" si="58"/>
        <v>项</v>
      </c>
    </row>
    <row r="866" s="268" customFormat="true" ht="18.75" spans="1:9">
      <c r="A866" s="177" t="s">
        <v>1661</v>
      </c>
      <c r="B866" s="180" t="s">
        <v>1662</v>
      </c>
      <c r="C866" s="278">
        <v>28</v>
      </c>
      <c r="D866" s="278">
        <v>0</v>
      </c>
      <c r="E866" s="136">
        <f>SUMIFS([2]Sheet1!$D:$D,[2]Sheet1!$A:$A,A866)</f>
        <v>50</v>
      </c>
      <c r="F866" s="147">
        <f t="shared" si="55"/>
        <v>0.786</v>
      </c>
      <c r="G866" s="147" t="str">
        <f t="shared" si="56"/>
        <v/>
      </c>
      <c r="H866" s="286" t="str">
        <f t="shared" si="57"/>
        <v>是</v>
      </c>
      <c r="I866" s="271" t="str">
        <f t="shared" si="58"/>
        <v>项</v>
      </c>
    </row>
    <row r="867" s="268" customFormat="true" ht="18.75" hidden="true" spans="1:9">
      <c r="A867" s="279" t="s">
        <v>1663</v>
      </c>
      <c r="B867" s="280" t="s">
        <v>1664</v>
      </c>
      <c r="C867" s="281">
        <v>0</v>
      </c>
      <c r="D867" s="281">
        <v>0</v>
      </c>
      <c r="E867" s="136">
        <f>SUMIFS([2]Sheet1!$D:$D,[2]Sheet1!$A:$A,A867)</f>
        <v>0</v>
      </c>
      <c r="F867" s="147" t="str">
        <f t="shared" si="55"/>
        <v/>
      </c>
      <c r="G867" s="147" t="str">
        <f t="shared" si="56"/>
        <v/>
      </c>
      <c r="H867" s="286" t="str">
        <f t="shared" si="57"/>
        <v>否</v>
      </c>
      <c r="I867" s="271" t="str">
        <f t="shared" si="58"/>
        <v>项</v>
      </c>
    </row>
    <row r="868" s="268" customFormat="true" ht="18.75" spans="1:9">
      <c r="A868" s="279" t="s">
        <v>1665</v>
      </c>
      <c r="B868" s="280" t="s">
        <v>1666</v>
      </c>
      <c r="C868" s="281">
        <v>0</v>
      </c>
      <c r="D868" s="281">
        <v>0</v>
      </c>
      <c r="E868" s="136">
        <f>SUMIFS([2]Sheet1!$D:$D,[2]Sheet1!$A:$A,A868)</f>
        <v>6</v>
      </c>
      <c r="F868" s="147" t="str">
        <f t="shared" si="55"/>
        <v/>
      </c>
      <c r="G868" s="147" t="str">
        <f t="shared" si="56"/>
        <v/>
      </c>
      <c r="H868" s="286" t="str">
        <f t="shared" si="57"/>
        <v>是</v>
      </c>
      <c r="I868" s="271" t="str">
        <f t="shared" si="58"/>
        <v>项</v>
      </c>
    </row>
    <row r="869" s="268" customFormat="true" ht="18.75" spans="1:9">
      <c r="A869" s="177" t="s">
        <v>1667</v>
      </c>
      <c r="B869" s="180" t="s">
        <v>1668</v>
      </c>
      <c r="C869" s="278">
        <v>737</v>
      </c>
      <c r="D869" s="278">
        <v>0</v>
      </c>
      <c r="E869" s="136">
        <f>SUMIFS([2]Sheet1!$D:$D,[2]Sheet1!$A:$A,A869)</f>
        <v>15</v>
      </c>
      <c r="F869" s="147">
        <f t="shared" si="55"/>
        <v>-0.98</v>
      </c>
      <c r="G869" s="147" t="str">
        <f t="shared" si="56"/>
        <v/>
      </c>
      <c r="H869" s="286" t="str">
        <f t="shared" si="57"/>
        <v>是</v>
      </c>
      <c r="I869" s="271" t="str">
        <f t="shared" si="58"/>
        <v>项</v>
      </c>
    </row>
    <row r="870" s="268" customFormat="true" ht="18.75" hidden="true" spans="1:9">
      <c r="A870" s="279" t="s">
        <v>1669</v>
      </c>
      <c r="B870" s="180" t="s">
        <v>1670</v>
      </c>
      <c r="C870" s="281">
        <v>0</v>
      </c>
      <c r="D870" s="281">
        <v>0</v>
      </c>
      <c r="E870" s="136">
        <f>SUMIFS([2]Sheet1!$D:$D,[2]Sheet1!$A:$A,A870)</f>
        <v>0</v>
      </c>
      <c r="F870" s="147" t="str">
        <f t="shared" si="55"/>
        <v/>
      </c>
      <c r="G870" s="147" t="str">
        <f t="shared" si="56"/>
        <v/>
      </c>
      <c r="H870" s="286" t="str">
        <f t="shared" si="57"/>
        <v>否</v>
      </c>
      <c r="I870" s="271" t="str">
        <f t="shared" si="58"/>
        <v>项</v>
      </c>
    </row>
    <row r="871" s="268" customFormat="true" ht="18.75" hidden="true" spans="1:9">
      <c r="A871" s="279" t="s">
        <v>1671</v>
      </c>
      <c r="B871" s="280" t="s">
        <v>1672</v>
      </c>
      <c r="C871" s="281">
        <v>0</v>
      </c>
      <c r="D871" s="281">
        <v>0</v>
      </c>
      <c r="E871" s="136">
        <f>SUMIFS([2]Sheet1!$D:$D,[2]Sheet1!$A:$A,A871)</f>
        <v>0</v>
      </c>
      <c r="F871" s="147" t="str">
        <f t="shared" si="55"/>
        <v/>
      </c>
      <c r="G871" s="147" t="str">
        <f t="shared" si="56"/>
        <v/>
      </c>
      <c r="H871" s="286" t="str">
        <f t="shared" si="57"/>
        <v>否</v>
      </c>
      <c r="I871" s="271" t="str">
        <f t="shared" si="58"/>
        <v>项</v>
      </c>
    </row>
    <row r="872" s="268" customFormat="true" ht="18.75" spans="1:9">
      <c r="A872" s="177" t="s">
        <v>1673</v>
      </c>
      <c r="B872" s="180" t="s">
        <v>1674</v>
      </c>
      <c r="C872" s="278">
        <v>2000</v>
      </c>
      <c r="D872" s="278">
        <v>0</v>
      </c>
      <c r="E872" s="136">
        <f>SUMIFS([2]Sheet1!$D:$D,[2]Sheet1!$A:$A,A872)</f>
        <v>0</v>
      </c>
      <c r="F872" s="147">
        <f t="shared" si="55"/>
        <v>-1</v>
      </c>
      <c r="G872" s="147" t="str">
        <f t="shared" si="56"/>
        <v/>
      </c>
      <c r="H872" s="286" t="str">
        <f t="shared" si="57"/>
        <v>是</v>
      </c>
      <c r="I872" s="271" t="str">
        <f t="shared" si="58"/>
        <v>项</v>
      </c>
    </row>
    <row r="873" s="268" customFormat="true" ht="18.75" hidden="true" spans="1:9">
      <c r="A873" s="279" t="s">
        <v>1675</v>
      </c>
      <c r="B873" s="280" t="s">
        <v>1676</v>
      </c>
      <c r="C873" s="281">
        <v>0</v>
      </c>
      <c r="D873" s="281">
        <v>0</v>
      </c>
      <c r="E873" s="136">
        <f>SUMIFS([2]Sheet1!$D:$D,[2]Sheet1!$A:$A,A873)</f>
        <v>0</v>
      </c>
      <c r="F873" s="147" t="str">
        <f t="shared" si="55"/>
        <v/>
      </c>
      <c r="G873" s="147" t="str">
        <f t="shared" si="56"/>
        <v/>
      </c>
      <c r="H873" s="286" t="str">
        <f t="shared" si="57"/>
        <v>否</v>
      </c>
      <c r="I873" s="271" t="str">
        <f t="shared" si="58"/>
        <v>项</v>
      </c>
    </row>
    <row r="874" s="268" customFormat="true" ht="18.75" hidden="true" spans="1:9">
      <c r="A874" s="279" t="s">
        <v>1677</v>
      </c>
      <c r="B874" s="280" t="s">
        <v>1678</v>
      </c>
      <c r="C874" s="281">
        <v>0</v>
      </c>
      <c r="D874" s="281">
        <v>0</v>
      </c>
      <c r="E874" s="136">
        <f>SUMIFS([2]Sheet1!$D:$D,[2]Sheet1!$A:$A,A874)</f>
        <v>0</v>
      </c>
      <c r="F874" s="147" t="str">
        <f t="shared" si="55"/>
        <v/>
      </c>
      <c r="G874" s="147" t="str">
        <f t="shared" si="56"/>
        <v/>
      </c>
      <c r="H874" s="286" t="str">
        <f t="shared" si="57"/>
        <v>否</v>
      </c>
      <c r="I874" s="271" t="str">
        <f t="shared" si="58"/>
        <v>项</v>
      </c>
    </row>
    <row r="875" s="268" customFormat="true" ht="18.75" hidden="true" spans="1:9">
      <c r="A875" s="279" t="s">
        <v>1679</v>
      </c>
      <c r="B875" s="280" t="s">
        <v>1680</v>
      </c>
      <c r="C875" s="281">
        <v>0</v>
      </c>
      <c r="D875" s="281">
        <v>0</v>
      </c>
      <c r="E875" s="136">
        <f>SUMIFS([2]Sheet1!$D:$D,[2]Sheet1!$A:$A,A875)</f>
        <v>0</v>
      </c>
      <c r="F875" s="147" t="str">
        <f t="shared" si="55"/>
        <v/>
      </c>
      <c r="G875" s="147" t="str">
        <f t="shared" si="56"/>
        <v/>
      </c>
      <c r="H875" s="286" t="str">
        <f t="shared" si="57"/>
        <v>否</v>
      </c>
      <c r="I875" s="271" t="str">
        <f t="shared" si="58"/>
        <v>项</v>
      </c>
    </row>
    <row r="876" s="268" customFormat="true" ht="18.75" hidden="true" spans="1:9">
      <c r="A876" s="279" t="s">
        <v>1681</v>
      </c>
      <c r="B876" s="280" t="s">
        <v>1682</v>
      </c>
      <c r="C876" s="281">
        <v>0</v>
      </c>
      <c r="D876" s="281">
        <v>0</v>
      </c>
      <c r="E876" s="136">
        <f>SUMIFS([2]Sheet1!$D:$D,[2]Sheet1!$A:$A,A876)</f>
        <v>0</v>
      </c>
      <c r="F876" s="147" t="str">
        <f t="shared" si="55"/>
        <v/>
      </c>
      <c r="G876" s="147" t="str">
        <f t="shared" si="56"/>
        <v/>
      </c>
      <c r="H876" s="286" t="str">
        <f t="shared" si="57"/>
        <v>否</v>
      </c>
      <c r="I876" s="271" t="str">
        <f t="shared" si="58"/>
        <v>项</v>
      </c>
    </row>
    <row r="877" s="268" customFormat="true" ht="18.75" hidden="true" spans="1:9">
      <c r="A877" s="279" t="s">
        <v>1683</v>
      </c>
      <c r="B877" s="280" t="s">
        <v>1684</v>
      </c>
      <c r="C877" s="281">
        <v>0</v>
      </c>
      <c r="D877" s="281">
        <v>0</v>
      </c>
      <c r="E877" s="136">
        <f>SUMIFS([2]Sheet1!$D:$D,[2]Sheet1!$A:$A,A877)</f>
        <v>0</v>
      </c>
      <c r="F877" s="147" t="str">
        <f t="shared" si="55"/>
        <v/>
      </c>
      <c r="G877" s="147" t="str">
        <f t="shared" si="56"/>
        <v/>
      </c>
      <c r="H877" s="286" t="str">
        <f t="shared" si="57"/>
        <v>否</v>
      </c>
      <c r="I877" s="271" t="str">
        <f t="shared" si="58"/>
        <v>项</v>
      </c>
    </row>
    <row r="878" s="268" customFormat="true" ht="18.75" hidden="true" spans="1:9">
      <c r="A878" s="279" t="s">
        <v>1685</v>
      </c>
      <c r="B878" s="280" t="s">
        <v>1686</v>
      </c>
      <c r="C878" s="281">
        <v>0</v>
      </c>
      <c r="D878" s="281">
        <v>0</v>
      </c>
      <c r="E878" s="136">
        <f>SUMIFS([2]Sheet1!$D:$D,[2]Sheet1!$A:$A,A878)</f>
        <v>0</v>
      </c>
      <c r="F878" s="147" t="str">
        <f t="shared" si="55"/>
        <v/>
      </c>
      <c r="G878" s="147" t="str">
        <f t="shared" si="56"/>
        <v/>
      </c>
      <c r="H878" s="286" t="str">
        <f t="shared" si="57"/>
        <v>否</v>
      </c>
      <c r="I878" s="271" t="str">
        <f t="shared" si="58"/>
        <v>项</v>
      </c>
    </row>
    <row r="879" s="268" customFormat="true" ht="18.75" hidden="true" spans="1:9">
      <c r="A879" s="279" t="s">
        <v>1687</v>
      </c>
      <c r="B879" s="280" t="s">
        <v>1688</v>
      </c>
      <c r="C879" s="281">
        <v>0</v>
      </c>
      <c r="D879" s="281">
        <v>0</v>
      </c>
      <c r="E879" s="136">
        <f>SUMIFS([2]Sheet1!$D:$D,[2]Sheet1!$A:$A,A879)</f>
        <v>0</v>
      </c>
      <c r="F879" s="147" t="str">
        <f t="shared" si="55"/>
        <v/>
      </c>
      <c r="G879" s="147" t="str">
        <f t="shared" si="56"/>
        <v/>
      </c>
      <c r="H879" s="286" t="str">
        <f t="shared" si="57"/>
        <v>否</v>
      </c>
      <c r="I879" s="271" t="str">
        <f t="shared" si="58"/>
        <v>项</v>
      </c>
    </row>
    <row r="880" s="268" customFormat="true" ht="18.75" hidden="true" spans="1:9">
      <c r="A880" s="279" t="s">
        <v>1689</v>
      </c>
      <c r="B880" s="180" t="s">
        <v>1690</v>
      </c>
      <c r="C880" s="281">
        <v>0</v>
      </c>
      <c r="D880" s="281">
        <v>0</v>
      </c>
      <c r="E880" s="136">
        <f>SUMIFS([2]Sheet1!$D:$D,[2]Sheet1!$A:$A,A880)</f>
        <v>0</v>
      </c>
      <c r="F880" s="147" t="str">
        <f t="shared" si="55"/>
        <v/>
      </c>
      <c r="G880" s="147" t="str">
        <f t="shared" si="56"/>
        <v/>
      </c>
      <c r="H880" s="286" t="str">
        <f t="shared" si="57"/>
        <v>否</v>
      </c>
      <c r="I880" s="271" t="str">
        <f t="shared" si="58"/>
        <v>项</v>
      </c>
    </row>
    <row r="881" s="268" customFormat="true" ht="18.75" spans="1:9">
      <c r="A881" s="177" t="s">
        <v>1691</v>
      </c>
      <c r="B881" s="180" t="s">
        <v>1692</v>
      </c>
      <c r="C881" s="278">
        <v>129</v>
      </c>
      <c r="D881" s="278">
        <v>103</v>
      </c>
      <c r="E881" s="136">
        <f>SUMIFS([2]Sheet1!$D:$D,[2]Sheet1!$A:$A,A881)</f>
        <v>61</v>
      </c>
      <c r="F881" s="147">
        <f t="shared" si="55"/>
        <v>-0.527</v>
      </c>
      <c r="G881" s="147">
        <f t="shared" si="56"/>
        <v>-0.408</v>
      </c>
      <c r="H881" s="286" t="str">
        <f t="shared" si="57"/>
        <v>是</v>
      </c>
      <c r="I881" s="271" t="str">
        <f t="shared" si="58"/>
        <v>项</v>
      </c>
    </row>
    <row r="882" s="268" customFormat="true" ht="18.75" hidden="true" spans="1:9">
      <c r="A882" s="279" t="s">
        <v>1693</v>
      </c>
      <c r="B882" s="180" t="s">
        <v>1694</v>
      </c>
      <c r="C882" s="281">
        <v>0</v>
      </c>
      <c r="D882" s="281">
        <v>0</v>
      </c>
      <c r="E882" s="136">
        <f>SUMIFS([2]Sheet1!$D:$D,[2]Sheet1!$A:$A,A882)</f>
        <v>0</v>
      </c>
      <c r="F882" s="147" t="str">
        <f t="shared" si="55"/>
        <v/>
      </c>
      <c r="G882" s="147" t="str">
        <f t="shared" si="56"/>
        <v/>
      </c>
      <c r="H882" s="286" t="str">
        <f t="shared" si="57"/>
        <v>否</v>
      </c>
      <c r="I882" s="271" t="str">
        <f t="shared" si="58"/>
        <v>项</v>
      </c>
    </row>
    <row r="883" s="268" customFormat="true" ht="18.75" hidden="true" spans="1:9">
      <c r="A883" s="279" t="s">
        <v>1695</v>
      </c>
      <c r="B883" s="280" t="s">
        <v>1696</v>
      </c>
      <c r="C883" s="281">
        <v>0</v>
      </c>
      <c r="D883" s="281">
        <v>0</v>
      </c>
      <c r="E883" s="136">
        <f>SUMIFS([2]Sheet1!$D:$D,[2]Sheet1!$A:$A,A883)</f>
        <v>0</v>
      </c>
      <c r="F883" s="147" t="str">
        <f t="shared" si="55"/>
        <v/>
      </c>
      <c r="G883" s="147" t="str">
        <f t="shared" si="56"/>
        <v/>
      </c>
      <c r="H883" s="286" t="str">
        <f t="shared" si="57"/>
        <v>否</v>
      </c>
      <c r="I883" s="271" t="str">
        <f t="shared" si="58"/>
        <v>项</v>
      </c>
    </row>
    <row r="884" s="268" customFormat="true" ht="18.75" hidden="true" spans="1:9">
      <c r="A884" s="279" t="s">
        <v>1697</v>
      </c>
      <c r="B884" s="280" t="s">
        <v>1625</v>
      </c>
      <c r="C884" s="281">
        <v>0</v>
      </c>
      <c r="D884" s="281">
        <v>0</v>
      </c>
      <c r="E884" s="136">
        <f>SUMIFS([2]Sheet1!$D:$D,[2]Sheet1!$A:$A,A884)</f>
        <v>0</v>
      </c>
      <c r="F884" s="147" t="str">
        <f t="shared" si="55"/>
        <v/>
      </c>
      <c r="G884" s="147" t="str">
        <f t="shared" si="56"/>
        <v/>
      </c>
      <c r="H884" s="286" t="str">
        <f t="shared" si="57"/>
        <v>否</v>
      </c>
      <c r="I884" s="271" t="str">
        <f t="shared" si="58"/>
        <v>项</v>
      </c>
    </row>
    <row r="885" s="268" customFormat="true" ht="18.75" spans="1:9">
      <c r="A885" s="177" t="s">
        <v>1698</v>
      </c>
      <c r="B885" s="180" t="s">
        <v>1699</v>
      </c>
      <c r="C885" s="278">
        <v>303</v>
      </c>
      <c r="D885" s="278">
        <v>0</v>
      </c>
      <c r="E885" s="136">
        <f>SUMIFS([2]Sheet1!$D:$D,[2]Sheet1!$A:$A,A885)</f>
        <v>4</v>
      </c>
      <c r="F885" s="147">
        <f t="shared" si="55"/>
        <v>-0.987</v>
      </c>
      <c r="G885" s="147" t="str">
        <f t="shared" si="56"/>
        <v/>
      </c>
      <c r="H885" s="286" t="str">
        <f t="shared" si="57"/>
        <v>是</v>
      </c>
      <c r="I885" s="271" t="str">
        <f t="shared" si="58"/>
        <v>项</v>
      </c>
    </row>
    <row r="886" s="268" customFormat="true" ht="18.75" spans="1:9">
      <c r="A886" s="177" t="s">
        <v>1700</v>
      </c>
      <c r="B886" s="180" t="s">
        <v>1701</v>
      </c>
      <c r="C886" s="278">
        <f>SUM(C887:C913)</f>
        <v>1534</v>
      </c>
      <c r="D886" s="278">
        <f>SUM(D887:D913)</f>
        <v>1437</v>
      </c>
      <c r="E886" s="278">
        <f>SUM(E887:E913)</f>
        <v>1193</v>
      </c>
      <c r="F886" s="147">
        <f t="shared" si="55"/>
        <v>-0.222</v>
      </c>
      <c r="G886" s="147">
        <f t="shared" si="56"/>
        <v>-0.17</v>
      </c>
      <c r="H886" s="286" t="str">
        <f t="shared" si="57"/>
        <v>是</v>
      </c>
      <c r="I886" s="271" t="str">
        <f t="shared" si="58"/>
        <v>款</v>
      </c>
    </row>
    <row r="887" s="268" customFormat="true" ht="18.75" spans="1:9">
      <c r="A887" s="177" t="s">
        <v>1702</v>
      </c>
      <c r="B887" s="180" t="s">
        <v>189</v>
      </c>
      <c r="C887" s="278">
        <v>145</v>
      </c>
      <c r="D887" s="278">
        <v>488</v>
      </c>
      <c r="E887" s="136">
        <f>SUMIFS([2]Sheet1!$D:$D,[2]Sheet1!$A:$A,A887)</f>
        <v>190</v>
      </c>
      <c r="F887" s="147">
        <f t="shared" si="55"/>
        <v>0.31</v>
      </c>
      <c r="G887" s="147">
        <f t="shared" si="56"/>
        <v>-0.611</v>
      </c>
      <c r="H887" s="286" t="str">
        <f t="shared" si="57"/>
        <v>是</v>
      </c>
      <c r="I887" s="271" t="str">
        <f t="shared" si="58"/>
        <v>项</v>
      </c>
    </row>
    <row r="888" s="269" customFormat="true" ht="18.75" hidden="true" spans="1:9">
      <c r="A888" s="279" t="s">
        <v>1703</v>
      </c>
      <c r="B888" s="280" t="s">
        <v>191</v>
      </c>
      <c r="C888" s="281">
        <v>0</v>
      </c>
      <c r="D888" s="281">
        <v>0</v>
      </c>
      <c r="E888" s="136">
        <f>SUMIFS([2]Sheet1!$D:$D,[2]Sheet1!$A:$A,A888)</f>
        <v>0</v>
      </c>
      <c r="F888" s="147" t="str">
        <f t="shared" si="55"/>
        <v/>
      </c>
      <c r="G888" s="147" t="str">
        <f t="shared" si="56"/>
        <v/>
      </c>
      <c r="H888" s="286" t="str">
        <f t="shared" si="57"/>
        <v>否</v>
      </c>
      <c r="I888" s="271" t="str">
        <f t="shared" si="58"/>
        <v>项</v>
      </c>
    </row>
    <row r="889" s="268" customFormat="true" ht="18.75" hidden="true" spans="1:9">
      <c r="A889" s="279" t="s">
        <v>1704</v>
      </c>
      <c r="B889" s="280" t="s">
        <v>193</v>
      </c>
      <c r="C889" s="281">
        <v>0</v>
      </c>
      <c r="D889" s="281">
        <v>0</v>
      </c>
      <c r="E889" s="136">
        <f>SUMIFS([2]Sheet1!$D:$D,[2]Sheet1!$A:$A,A889)</f>
        <v>0</v>
      </c>
      <c r="F889" s="147" t="str">
        <f t="shared" si="55"/>
        <v/>
      </c>
      <c r="G889" s="147" t="str">
        <f t="shared" si="56"/>
        <v/>
      </c>
      <c r="H889" s="286" t="str">
        <f t="shared" si="57"/>
        <v>否</v>
      </c>
      <c r="I889" s="271" t="str">
        <f t="shared" si="58"/>
        <v>项</v>
      </c>
    </row>
    <row r="890" s="268" customFormat="true" ht="18.75" spans="1:9">
      <c r="A890" s="177" t="s">
        <v>1705</v>
      </c>
      <c r="B890" s="180" t="s">
        <v>1706</v>
      </c>
      <c r="C890" s="278">
        <v>319</v>
      </c>
      <c r="D890" s="278">
        <v>395</v>
      </c>
      <c r="E890" s="136">
        <f>SUMIFS([2]Sheet1!$D:$D,[2]Sheet1!$A:$A,A890)</f>
        <v>392</v>
      </c>
      <c r="F890" s="147">
        <f t="shared" si="55"/>
        <v>0.229</v>
      </c>
      <c r="G890" s="147">
        <f t="shared" si="56"/>
        <v>-0.008</v>
      </c>
      <c r="H890" s="286" t="str">
        <f t="shared" si="57"/>
        <v>是</v>
      </c>
      <c r="I890" s="271" t="str">
        <f t="shared" si="58"/>
        <v>项</v>
      </c>
    </row>
    <row r="891" s="268" customFormat="true" ht="18.75" spans="1:9">
      <c r="A891" s="177" t="s">
        <v>1707</v>
      </c>
      <c r="B891" s="180" t="s">
        <v>1708</v>
      </c>
      <c r="C891" s="278">
        <v>140</v>
      </c>
      <c r="D891" s="278">
        <v>0</v>
      </c>
      <c r="E891" s="136">
        <f>SUMIFS([2]Sheet1!$D:$D,[2]Sheet1!$A:$A,A891)</f>
        <v>20</v>
      </c>
      <c r="F891" s="147">
        <f t="shared" si="55"/>
        <v>-0.857</v>
      </c>
      <c r="G891" s="147" t="str">
        <f t="shared" si="56"/>
        <v/>
      </c>
      <c r="H891" s="286" t="str">
        <f t="shared" si="57"/>
        <v>是</v>
      </c>
      <c r="I891" s="271" t="str">
        <f t="shared" si="58"/>
        <v>项</v>
      </c>
    </row>
    <row r="892" s="268" customFormat="true" ht="18.75" spans="1:9">
      <c r="A892" s="177" t="s">
        <v>1709</v>
      </c>
      <c r="B892" s="180" t="s">
        <v>1710</v>
      </c>
      <c r="C892" s="278">
        <v>170</v>
      </c>
      <c r="D892" s="278">
        <v>222</v>
      </c>
      <c r="E892" s="136">
        <f>SUMIFS([2]Sheet1!$D:$D,[2]Sheet1!$A:$A,A892)</f>
        <v>113</v>
      </c>
      <c r="F892" s="147">
        <f t="shared" si="55"/>
        <v>-0.335</v>
      </c>
      <c r="G892" s="147">
        <f t="shared" si="56"/>
        <v>-0.491</v>
      </c>
      <c r="H892" s="286" t="str">
        <f t="shared" si="57"/>
        <v>是</v>
      </c>
      <c r="I892" s="271" t="str">
        <f t="shared" si="58"/>
        <v>项</v>
      </c>
    </row>
    <row r="893" s="268" customFormat="true" ht="18.75" hidden="true" spans="1:9">
      <c r="A893" s="279" t="s">
        <v>1711</v>
      </c>
      <c r="B893" s="280" t="s">
        <v>1712</v>
      </c>
      <c r="C893" s="281">
        <v>0</v>
      </c>
      <c r="D893" s="281">
        <v>0</v>
      </c>
      <c r="E893" s="136">
        <f>SUMIFS([2]Sheet1!$D:$D,[2]Sheet1!$A:$A,A893)</f>
        <v>0</v>
      </c>
      <c r="F893" s="147" t="str">
        <f t="shared" si="55"/>
        <v/>
      </c>
      <c r="G893" s="147" t="str">
        <f t="shared" si="56"/>
        <v/>
      </c>
      <c r="H893" s="286" t="str">
        <f t="shared" si="57"/>
        <v>否</v>
      </c>
      <c r="I893" s="271" t="str">
        <f t="shared" si="58"/>
        <v>项</v>
      </c>
    </row>
    <row r="894" s="268" customFormat="true" ht="18.75" hidden="true" spans="1:9">
      <c r="A894" s="279" t="s">
        <v>1713</v>
      </c>
      <c r="B894" s="280" t="s">
        <v>1714</v>
      </c>
      <c r="C894" s="281">
        <v>0</v>
      </c>
      <c r="D894" s="281">
        <v>0</v>
      </c>
      <c r="E894" s="136">
        <f>SUMIFS([2]Sheet1!$D:$D,[2]Sheet1!$A:$A,A894)</f>
        <v>0</v>
      </c>
      <c r="F894" s="147" t="str">
        <f t="shared" si="55"/>
        <v/>
      </c>
      <c r="G894" s="147" t="str">
        <f t="shared" si="56"/>
        <v/>
      </c>
      <c r="H894" s="286" t="str">
        <f t="shared" si="57"/>
        <v>否</v>
      </c>
      <c r="I894" s="271" t="str">
        <f t="shared" si="58"/>
        <v>项</v>
      </c>
    </row>
    <row r="895" s="268" customFormat="true" ht="18.75" hidden="true" spans="1:9">
      <c r="A895" s="279" t="s">
        <v>1715</v>
      </c>
      <c r="B895" s="280" t="s">
        <v>1716</v>
      </c>
      <c r="C895" s="281">
        <v>0</v>
      </c>
      <c r="D895" s="281">
        <v>0</v>
      </c>
      <c r="E895" s="136">
        <f>SUMIFS([2]Sheet1!$D:$D,[2]Sheet1!$A:$A,A895)</f>
        <v>0</v>
      </c>
      <c r="F895" s="147" t="str">
        <f t="shared" si="55"/>
        <v/>
      </c>
      <c r="G895" s="147" t="str">
        <f t="shared" si="56"/>
        <v/>
      </c>
      <c r="H895" s="286" t="str">
        <f t="shared" si="57"/>
        <v>否</v>
      </c>
      <c r="I895" s="271" t="str">
        <f t="shared" si="58"/>
        <v>项</v>
      </c>
    </row>
    <row r="896" s="268" customFormat="true" ht="18.75" spans="1:9">
      <c r="A896" s="177" t="s">
        <v>1717</v>
      </c>
      <c r="B896" s="180" t="s">
        <v>1718</v>
      </c>
      <c r="C896" s="278">
        <v>47</v>
      </c>
      <c r="D896" s="278">
        <v>67</v>
      </c>
      <c r="E896" s="136">
        <f>SUMIFS([2]Sheet1!$D:$D,[2]Sheet1!$A:$A,A896)</f>
        <v>62</v>
      </c>
      <c r="F896" s="147">
        <f t="shared" si="55"/>
        <v>0.319</v>
      </c>
      <c r="G896" s="147">
        <f t="shared" si="56"/>
        <v>-0.075</v>
      </c>
      <c r="H896" s="286" t="str">
        <f t="shared" si="57"/>
        <v>是</v>
      </c>
      <c r="I896" s="271" t="str">
        <f t="shared" si="58"/>
        <v>项</v>
      </c>
    </row>
    <row r="897" s="268" customFormat="true" ht="18.75" spans="1:9">
      <c r="A897" s="177" t="s">
        <v>1719</v>
      </c>
      <c r="B897" s="180" t="s">
        <v>1720</v>
      </c>
      <c r="C897" s="278">
        <v>129</v>
      </c>
      <c r="D897" s="278">
        <v>138</v>
      </c>
      <c r="E897" s="136">
        <f>SUMIFS([2]Sheet1!$D:$D,[2]Sheet1!$A:$A,A897)</f>
        <v>145</v>
      </c>
      <c r="F897" s="147">
        <f t="shared" si="55"/>
        <v>0.124</v>
      </c>
      <c r="G897" s="147">
        <f t="shared" si="56"/>
        <v>0.051</v>
      </c>
      <c r="H897" s="286" t="str">
        <f t="shared" si="57"/>
        <v>是</v>
      </c>
      <c r="I897" s="271" t="str">
        <f t="shared" si="58"/>
        <v>项</v>
      </c>
    </row>
    <row r="898" s="268" customFormat="true" ht="18.75" hidden="true" spans="1:9">
      <c r="A898" s="279" t="s">
        <v>1721</v>
      </c>
      <c r="B898" s="280" t="s">
        <v>1722</v>
      </c>
      <c r="C898" s="281">
        <v>0</v>
      </c>
      <c r="D898" s="281">
        <v>0</v>
      </c>
      <c r="E898" s="136">
        <f>SUMIFS([2]Sheet1!$D:$D,[2]Sheet1!$A:$A,A898)</f>
        <v>0</v>
      </c>
      <c r="F898" s="147" t="str">
        <f t="shared" si="55"/>
        <v/>
      </c>
      <c r="G898" s="147" t="str">
        <f t="shared" si="56"/>
        <v/>
      </c>
      <c r="H898" s="286" t="str">
        <f t="shared" si="57"/>
        <v>否</v>
      </c>
      <c r="I898" s="271" t="str">
        <f t="shared" si="58"/>
        <v>项</v>
      </c>
    </row>
    <row r="899" s="268" customFormat="true" ht="18.75" spans="1:9">
      <c r="A899" s="177" t="s">
        <v>1723</v>
      </c>
      <c r="B899" s="180" t="s">
        <v>1724</v>
      </c>
      <c r="C899" s="278">
        <v>75</v>
      </c>
      <c r="D899" s="278">
        <v>107</v>
      </c>
      <c r="E899" s="136">
        <f>SUMIFS([2]Sheet1!$D:$D,[2]Sheet1!$A:$A,A899)</f>
        <v>105</v>
      </c>
      <c r="F899" s="147">
        <f t="shared" si="55"/>
        <v>0.4</v>
      </c>
      <c r="G899" s="147">
        <f t="shared" si="56"/>
        <v>-0.019</v>
      </c>
      <c r="H899" s="286" t="str">
        <f t="shared" si="57"/>
        <v>是</v>
      </c>
      <c r="I899" s="271" t="str">
        <f t="shared" si="58"/>
        <v>项</v>
      </c>
    </row>
    <row r="900" s="268" customFormat="true" ht="18.75" spans="1:9">
      <c r="A900" s="177" t="s">
        <v>1725</v>
      </c>
      <c r="B900" s="180" t="s">
        <v>1726</v>
      </c>
      <c r="C900" s="278">
        <v>274</v>
      </c>
      <c r="D900" s="278">
        <v>10</v>
      </c>
      <c r="E900" s="136">
        <f>SUMIFS([2]Sheet1!$D:$D,[2]Sheet1!$A:$A,A900)</f>
        <v>11</v>
      </c>
      <c r="F900" s="147">
        <f t="shared" si="55"/>
        <v>-0.96</v>
      </c>
      <c r="G900" s="147">
        <f t="shared" si="56"/>
        <v>0.1</v>
      </c>
      <c r="H900" s="286" t="str">
        <f t="shared" si="57"/>
        <v>是</v>
      </c>
      <c r="I900" s="271" t="str">
        <f t="shared" si="58"/>
        <v>项</v>
      </c>
    </row>
    <row r="901" s="268" customFormat="true" ht="18.75" spans="1:9">
      <c r="A901" s="177" t="s">
        <v>1727</v>
      </c>
      <c r="B901" s="180" t="s">
        <v>1728</v>
      </c>
      <c r="C901" s="278">
        <v>66</v>
      </c>
      <c r="D901" s="278">
        <v>10</v>
      </c>
      <c r="E901" s="136">
        <f>SUMIFS([2]Sheet1!$D:$D,[2]Sheet1!$A:$A,A901)</f>
        <v>47</v>
      </c>
      <c r="F901" s="147">
        <f t="shared" ref="F901:F964" si="59">IF(C901&gt;0,E901/C901-1,IF(C901&lt;0,-(E901/C901-1),""))</f>
        <v>-0.288</v>
      </c>
      <c r="G901" s="147">
        <f t="shared" ref="G901:G964" si="60">IFERROR(E901/D901-1,"")</f>
        <v>3.7</v>
      </c>
      <c r="H901" s="286" t="str">
        <f t="shared" ref="H901:H964" si="61">IF(LEN(A901)=3,"是",IF(B901&lt;&gt;"",IF(SUM(C901:E901)&lt;&gt;0,"是","否"),"是"))</f>
        <v>是</v>
      </c>
      <c r="I901" s="271" t="str">
        <f t="shared" ref="I901:I964" si="62">IF(LEN(A901)=3,"类",IF(LEN(A901)=5,"款","项"))</f>
        <v>项</v>
      </c>
    </row>
    <row r="902" s="268" customFormat="true" ht="18.75" spans="1:9">
      <c r="A902" s="177" t="s">
        <v>1729</v>
      </c>
      <c r="B902" s="180" t="s">
        <v>1730</v>
      </c>
      <c r="C902" s="278">
        <v>137</v>
      </c>
      <c r="D902" s="278">
        <v>0</v>
      </c>
      <c r="E902" s="136">
        <f>SUMIFS([2]Sheet1!$D:$D,[2]Sheet1!$A:$A,A902)</f>
        <v>0</v>
      </c>
      <c r="F902" s="147">
        <f t="shared" si="59"/>
        <v>-1</v>
      </c>
      <c r="G902" s="147" t="str">
        <f t="shared" si="60"/>
        <v/>
      </c>
      <c r="H902" s="286" t="str">
        <f t="shared" si="61"/>
        <v>是</v>
      </c>
      <c r="I902" s="271" t="str">
        <f t="shared" si="62"/>
        <v>项</v>
      </c>
    </row>
    <row r="903" s="268" customFormat="true" ht="18.75" hidden="true" spans="1:9">
      <c r="A903" s="279" t="s">
        <v>1731</v>
      </c>
      <c r="B903" s="280" t="s">
        <v>1732</v>
      </c>
      <c r="C903" s="281">
        <v>0</v>
      </c>
      <c r="D903" s="281">
        <v>0</v>
      </c>
      <c r="E903" s="136">
        <f>SUMIFS([2]Sheet1!$D:$D,[2]Sheet1!$A:$A,A903)</f>
        <v>0</v>
      </c>
      <c r="F903" s="147" t="str">
        <f t="shared" si="59"/>
        <v/>
      </c>
      <c r="G903" s="147" t="str">
        <f t="shared" si="60"/>
        <v/>
      </c>
      <c r="H903" s="286" t="str">
        <f t="shared" si="61"/>
        <v>否</v>
      </c>
      <c r="I903" s="271" t="str">
        <f t="shared" si="62"/>
        <v>项</v>
      </c>
    </row>
    <row r="904" s="268" customFormat="true" ht="18.75" hidden="true" spans="1:9">
      <c r="A904" s="279" t="s">
        <v>1733</v>
      </c>
      <c r="B904" s="280" t="s">
        <v>1734</v>
      </c>
      <c r="C904" s="281">
        <v>0</v>
      </c>
      <c r="D904" s="281">
        <v>0</v>
      </c>
      <c r="E904" s="136">
        <f>SUMIFS([2]Sheet1!$D:$D,[2]Sheet1!$A:$A,A904)</f>
        <v>0</v>
      </c>
      <c r="F904" s="147" t="str">
        <f t="shared" si="59"/>
        <v/>
      </c>
      <c r="G904" s="147" t="str">
        <f t="shared" si="60"/>
        <v/>
      </c>
      <c r="H904" s="286" t="str">
        <f t="shared" si="61"/>
        <v>否</v>
      </c>
      <c r="I904" s="271" t="str">
        <f t="shared" si="62"/>
        <v>项</v>
      </c>
    </row>
    <row r="905" s="268" customFormat="true" ht="18.75" spans="1:9">
      <c r="A905" s="279" t="s">
        <v>1735</v>
      </c>
      <c r="B905" s="280" t="s">
        <v>1736</v>
      </c>
      <c r="C905" s="281">
        <v>0</v>
      </c>
      <c r="D905" s="281">
        <v>0</v>
      </c>
      <c r="E905" s="136">
        <f>SUMIFS([2]Sheet1!$D:$D,[2]Sheet1!$A:$A,A905)</f>
        <v>90</v>
      </c>
      <c r="F905" s="147" t="str">
        <f t="shared" si="59"/>
        <v/>
      </c>
      <c r="G905" s="147" t="str">
        <f t="shared" si="60"/>
        <v/>
      </c>
      <c r="H905" s="286" t="str">
        <f t="shared" si="61"/>
        <v>是</v>
      </c>
      <c r="I905" s="271" t="str">
        <f t="shared" si="62"/>
        <v>项</v>
      </c>
    </row>
    <row r="906" s="268" customFormat="true" ht="18.75" hidden="true" spans="1:9">
      <c r="A906" s="279" t="s">
        <v>1737</v>
      </c>
      <c r="B906" s="280" t="s">
        <v>1738</v>
      </c>
      <c r="C906" s="281">
        <v>0</v>
      </c>
      <c r="D906" s="281">
        <v>0</v>
      </c>
      <c r="E906" s="136">
        <f>SUMIFS([2]Sheet1!$D:$D,[2]Sheet1!$A:$A,A906)</f>
        <v>0</v>
      </c>
      <c r="F906" s="147" t="str">
        <f t="shared" si="59"/>
        <v/>
      </c>
      <c r="G906" s="147" t="str">
        <f t="shared" si="60"/>
        <v/>
      </c>
      <c r="H906" s="286" t="str">
        <f t="shared" si="61"/>
        <v>否</v>
      </c>
      <c r="I906" s="271" t="str">
        <f t="shared" si="62"/>
        <v>项</v>
      </c>
    </row>
    <row r="907" s="268" customFormat="true" ht="18.75" hidden="true" spans="1:9">
      <c r="A907" s="279" t="s">
        <v>1739</v>
      </c>
      <c r="B907" s="280" t="s">
        <v>1740</v>
      </c>
      <c r="C907" s="281">
        <v>0</v>
      </c>
      <c r="D907" s="281">
        <v>0</v>
      </c>
      <c r="E907" s="136">
        <f>SUMIFS([2]Sheet1!$D:$D,[2]Sheet1!$A:$A,A907)</f>
        <v>0</v>
      </c>
      <c r="F907" s="147" t="str">
        <f t="shared" si="59"/>
        <v/>
      </c>
      <c r="G907" s="147" t="str">
        <f t="shared" si="60"/>
        <v/>
      </c>
      <c r="H907" s="286" t="str">
        <f t="shared" si="61"/>
        <v>否</v>
      </c>
      <c r="I907" s="271" t="str">
        <f t="shared" si="62"/>
        <v>项</v>
      </c>
    </row>
    <row r="908" s="268" customFormat="true" ht="18.75" hidden="true" spans="1:9">
      <c r="A908" s="279" t="s">
        <v>1741</v>
      </c>
      <c r="B908" s="280" t="s">
        <v>1684</v>
      </c>
      <c r="C908" s="281">
        <v>0</v>
      </c>
      <c r="D908" s="281">
        <v>0</v>
      </c>
      <c r="E908" s="136">
        <f>SUMIFS([2]Sheet1!$D:$D,[2]Sheet1!$A:$A,A908)</f>
        <v>0</v>
      </c>
      <c r="F908" s="147" t="str">
        <f t="shared" si="59"/>
        <v/>
      </c>
      <c r="G908" s="147" t="str">
        <f t="shared" si="60"/>
        <v/>
      </c>
      <c r="H908" s="286" t="str">
        <f t="shared" si="61"/>
        <v>否</v>
      </c>
      <c r="I908" s="271" t="str">
        <f t="shared" si="62"/>
        <v>项</v>
      </c>
    </row>
    <row r="909" s="268" customFormat="true" ht="18.75" hidden="true" spans="1:9">
      <c r="A909" s="279" t="s">
        <v>1742</v>
      </c>
      <c r="B909" s="280" t="s">
        <v>1743</v>
      </c>
      <c r="C909" s="281">
        <v>0</v>
      </c>
      <c r="D909" s="281">
        <v>0</v>
      </c>
      <c r="E909" s="136">
        <f>SUMIFS([2]Sheet1!$D:$D,[2]Sheet1!$A:$A,A909)</f>
        <v>0</v>
      </c>
      <c r="F909" s="147" t="str">
        <f t="shared" si="59"/>
        <v/>
      </c>
      <c r="G909" s="147" t="str">
        <f t="shared" si="60"/>
        <v/>
      </c>
      <c r="H909" s="286" t="str">
        <f t="shared" si="61"/>
        <v>否</v>
      </c>
      <c r="I909" s="271" t="str">
        <f t="shared" si="62"/>
        <v>项</v>
      </c>
    </row>
    <row r="910" s="268" customFormat="true" ht="18.75" spans="1:9">
      <c r="A910" s="177" t="s">
        <v>1744</v>
      </c>
      <c r="B910" s="180" t="s">
        <v>1745</v>
      </c>
      <c r="C910" s="278">
        <v>32</v>
      </c>
      <c r="D910" s="278">
        <v>0</v>
      </c>
      <c r="E910" s="136">
        <f>SUMIFS([2]Sheet1!$D:$D,[2]Sheet1!$A:$A,A910)</f>
        <v>0</v>
      </c>
      <c r="F910" s="147">
        <f t="shared" si="59"/>
        <v>-1</v>
      </c>
      <c r="G910" s="147" t="str">
        <f t="shared" si="60"/>
        <v/>
      </c>
      <c r="H910" s="286" t="str">
        <f t="shared" si="61"/>
        <v>是</v>
      </c>
      <c r="I910" s="271" t="str">
        <f t="shared" si="62"/>
        <v>项</v>
      </c>
    </row>
    <row r="911" s="268" customFormat="true" ht="18.75" hidden="true" spans="1:9">
      <c r="A911" s="279" t="s">
        <v>1746</v>
      </c>
      <c r="B911" s="280" t="s">
        <v>1747</v>
      </c>
      <c r="C911" s="281">
        <v>0</v>
      </c>
      <c r="D911" s="281">
        <v>0</v>
      </c>
      <c r="E911" s="136">
        <f>SUMIFS([2]Sheet1!$D:$D,[2]Sheet1!$A:$A,A911)</f>
        <v>0</v>
      </c>
      <c r="F911" s="147" t="str">
        <f t="shared" si="59"/>
        <v/>
      </c>
      <c r="G911" s="147" t="str">
        <f t="shared" si="60"/>
        <v/>
      </c>
      <c r="H911" s="286" t="str">
        <f t="shared" si="61"/>
        <v>否</v>
      </c>
      <c r="I911" s="271" t="str">
        <f t="shared" si="62"/>
        <v>项</v>
      </c>
    </row>
    <row r="912" s="268" customFormat="true" ht="18.75" hidden="true" spans="1:9">
      <c r="A912" s="279" t="s">
        <v>1748</v>
      </c>
      <c r="B912" s="280" t="s">
        <v>1749</v>
      </c>
      <c r="C912" s="281">
        <v>0</v>
      </c>
      <c r="D912" s="281">
        <v>0</v>
      </c>
      <c r="E912" s="136">
        <f>SUMIFS([2]Sheet1!$D:$D,[2]Sheet1!$A:$A,A912)</f>
        <v>0</v>
      </c>
      <c r="F912" s="147" t="str">
        <f t="shared" si="59"/>
        <v/>
      </c>
      <c r="G912" s="147" t="str">
        <f t="shared" si="60"/>
        <v/>
      </c>
      <c r="H912" s="286" t="str">
        <f t="shared" si="61"/>
        <v>否</v>
      </c>
      <c r="I912" s="271" t="str">
        <f t="shared" si="62"/>
        <v>项</v>
      </c>
    </row>
    <row r="913" s="268" customFormat="true" ht="18.75" spans="1:9">
      <c r="A913" s="279" t="s">
        <v>1750</v>
      </c>
      <c r="B913" s="280" t="s">
        <v>1751</v>
      </c>
      <c r="C913" s="281">
        <v>0</v>
      </c>
      <c r="D913" s="281">
        <v>0</v>
      </c>
      <c r="E913" s="136">
        <f>SUMIFS([2]Sheet1!$D:$D,[2]Sheet1!$A:$A,A913)</f>
        <v>18</v>
      </c>
      <c r="F913" s="147" t="str">
        <f t="shared" si="59"/>
        <v/>
      </c>
      <c r="G913" s="147" t="str">
        <f t="shared" si="60"/>
        <v/>
      </c>
      <c r="H913" s="286" t="str">
        <f t="shared" si="61"/>
        <v>是</v>
      </c>
      <c r="I913" s="271" t="str">
        <f t="shared" si="62"/>
        <v>项</v>
      </c>
    </row>
    <row r="914" s="268" customFormat="true" ht="18.75" spans="1:9">
      <c r="A914" s="177" t="s">
        <v>1752</v>
      </c>
      <c r="B914" s="288" t="s">
        <v>1753</v>
      </c>
      <c r="C914" s="278">
        <f>SUM(C915:C924)</f>
        <v>2934</v>
      </c>
      <c r="D914" s="278">
        <f>SUM(D915:D924)</f>
        <v>502</v>
      </c>
      <c r="E914" s="278">
        <f>SUM(E915:E924)</f>
        <v>2569</v>
      </c>
      <c r="F914" s="147">
        <f t="shared" si="59"/>
        <v>-0.124</v>
      </c>
      <c r="G914" s="147">
        <f t="shared" si="60"/>
        <v>4.118</v>
      </c>
      <c r="H914" s="286" t="str">
        <f t="shared" si="61"/>
        <v>是</v>
      </c>
      <c r="I914" s="271" t="str">
        <f t="shared" si="62"/>
        <v>款</v>
      </c>
    </row>
    <row r="915" s="268" customFormat="true" ht="18.75" spans="1:9">
      <c r="A915" s="177" t="s">
        <v>1754</v>
      </c>
      <c r="B915" s="180" t="s">
        <v>189</v>
      </c>
      <c r="C915" s="278">
        <v>0</v>
      </c>
      <c r="D915" s="278">
        <v>20</v>
      </c>
      <c r="E915" s="136">
        <f>SUMIFS([2]Sheet1!$D:$D,[2]Sheet1!$A:$A,A915)</f>
        <v>0</v>
      </c>
      <c r="F915" s="147" t="str">
        <f t="shared" si="59"/>
        <v/>
      </c>
      <c r="G915" s="147">
        <f t="shared" si="60"/>
        <v>-1</v>
      </c>
      <c r="H915" s="286" t="str">
        <f t="shared" si="61"/>
        <v>是</v>
      </c>
      <c r="I915" s="271" t="str">
        <f t="shared" si="62"/>
        <v>项</v>
      </c>
    </row>
    <row r="916" s="269" customFormat="true" ht="18.75" hidden="true" spans="1:9">
      <c r="A916" s="279" t="s">
        <v>1755</v>
      </c>
      <c r="B916" s="280" t="s">
        <v>191</v>
      </c>
      <c r="C916" s="281">
        <v>0</v>
      </c>
      <c r="D916" s="281">
        <v>0</v>
      </c>
      <c r="E916" s="136">
        <f>SUMIFS([2]Sheet1!$D:$D,[2]Sheet1!$A:$A,A916)</f>
        <v>0</v>
      </c>
      <c r="F916" s="147" t="str">
        <f t="shared" si="59"/>
        <v/>
      </c>
      <c r="G916" s="147" t="str">
        <f t="shared" si="60"/>
        <v/>
      </c>
      <c r="H916" s="286" t="str">
        <f t="shared" si="61"/>
        <v>否</v>
      </c>
      <c r="I916" s="271" t="str">
        <f t="shared" si="62"/>
        <v>项</v>
      </c>
    </row>
    <row r="917" s="268" customFormat="true" ht="18.75" hidden="true" spans="1:9">
      <c r="A917" s="279" t="s">
        <v>1756</v>
      </c>
      <c r="B917" s="280" t="s">
        <v>193</v>
      </c>
      <c r="C917" s="281">
        <v>0</v>
      </c>
      <c r="D917" s="281">
        <v>0</v>
      </c>
      <c r="E917" s="136">
        <f>SUMIFS([2]Sheet1!$D:$D,[2]Sheet1!$A:$A,A917)</f>
        <v>0</v>
      </c>
      <c r="F917" s="147" t="str">
        <f t="shared" si="59"/>
        <v/>
      </c>
      <c r="G917" s="147" t="str">
        <f t="shared" si="60"/>
        <v/>
      </c>
      <c r="H917" s="286" t="str">
        <f t="shared" si="61"/>
        <v>否</v>
      </c>
      <c r="I917" s="271" t="str">
        <f t="shared" si="62"/>
        <v>项</v>
      </c>
    </row>
    <row r="918" s="268" customFormat="true" ht="18.75" spans="1:9">
      <c r="A918" s="177" t="s">
        <v>1757</v>
      </c>
      <c r="B918" s="180" t="s">
        <v>1758</v>
      </c>
      <c r="C918" s="278">
        <v>0</v>
      </c>
      <c r="D918" s="278">
        <v>20</v>
      </c>
      <c r="E918" s="136">
        <f>SUMIFS([2]Sheet1!$D:$D,[2]Sheet1!$A:$A,A918)</f>
        <v>1376</v>
      </c>
      <c r="F918" s="147" t="str">
        <f t="shared" si="59"/>
        <v/>
      </c>
      <c r="G918" s="147">
        <f t="shared" si="60"/>
        <v>67.8</v>
      </c>
      <c r="H918" s="286" t="str">
        <f t="shared" si="61"/>
        <v>是</v>
      </c>
      <c r="I918" s="271" t="str">
        <f t="shared" si="62"/>
        <v>项</v>
      </c>
    </row>
    <row r="919" s="268" customFormat="true" ht="18.75" spans="1:9">
      <c r="A919" s="279" t="s">
        <v>1759</v>
      </c>
      <c r="B919" s="280" t="s">
        <v>1760</v>
      </c>
      <c r="C919" s="281">
        <v>0</v>
      </c>
      <c r="D919" s="281">
        <v>0</v>
      </c>
      <c r="E919" s="136">
        <f>SUMIFS([2]Sheet1!$D:$D,[2]Sheet1!$A:$A,A919)</f>
        <v>1046</v>
      </c>
      <c r="F919" s="147" t="str">
        <f t="shared" si="59"/>
        <v/>
      </c>
      <c r="G919" s="147" t="str">
        <f t="shared" si="60"/>
        <v/>
      </c>
      <c r="H919" s="286" t="str">
        <f t="shared" si="61"/>
        <v>是</v>
      </c>
      <c r="I919" s="271" t="str">
        <f t="shared" si="62"/>
        <v>项</v>
      </c>
    </row>
    <row r="920" s="268" customFormat="true" ht="18.75" spans="1:9">
      <c r="A920" s="177" t="s">
        <v>1761</v>
      </c>
      <c r="B920" s="180" t="s">
        <v>1762</v>
      </c>
      <c r="C920" s="278">
        <v>132</v>
      </c>
      <c r="D920" s="278">
        <v>0</v>
      </c>
      <c r="E920" s="136">
        <f>SUMIFS([2]Sheet1!$D:$D,[2]Sheet1!$A:$A,A920)</f>
        <v>59</v>
      </c>
      <c r="F920" s="147">
        <f t="shared" si="59"/>
        <v>-0.553</v>
      </c>
      <c r="G920" s="147" t="str">
        <f t="shared" si="60"/>
        <v/>
      </c>
      <c r="H920" s="286" t="str">
        <f t="shared" si="61"/>
        <v>是</v>
      </c>
      <c r="I920" s="271" t="str">
        <f t="shared" si="62"/>
        <v>项</v>
      </c>
    </row>
    <row r="921" s="268" customFormat="true" ht="18.75" spans="1:9">
      <c r="A921" s="177" t="s">
        <v>1763</v>
      </c>
      <c r="B921" s="288" t="s">
        <v>1764</v>
      </c>
      <c r="C921" s="278">
        <v>0</v>
      </c>
      <c r="D921" s="278">
        <v>100</v>
      </c>
      <c r="E921" s="136">
        <f>SUMIFS([2]Sheet1!$D:$D,[2]Sheet1!$A:$A,A921)</f>
        <v>82</v>
      </c>
      <c r="F921" s="147" t="str">
        <f t="shared" si="59"/>
        <v/>
      </c>
      <c r="G921" s="147">
        <f t="shared" si="60"/>
        <v>-0.18</v>
      </c>
      <c r="H921" s="286" t="str">
        <f t="shared" si="61"/>
        <v>是</v>
      </c>
      <c r="I921" s="271" t="str">
        <f t="shared" si="62"/>
        <v>项</v>
      </c>
    </row>
    <row r="922" s="268" customFormat="true" ht="18.75" hidden="true" spans="1:9">
      <c r="A922" s="279" t="s">
        <v>1765</v>
      </c>
      <c r="B922" s="280" t="s">
        <v>1766</v>
      </c>
      <c r="C922" s="281">
        <v>0</v>
      </c>
      <c r="D922" s="281">
        <v>0</v>
      </c>
      <c r="E922" s="136">
        <f>SUMIFS([2]Sheet1!$D:$D,[2]Sheet1!$A:$A,A922)</f>
        <v>0</v>
      </c>
      <c r="F922" s="147" t="str">
        <f t="shared" si="59"/>
        <v/>
      </c>
      <c r="G922" s="147" t="str">
        <f t="shared" si="60"/>
        <v/>
      </c>
      <c r="H922" s="286" t="str">
        <f t="shared" si="61"/>
        <v>否</v>
      </c>
      <c r="I922" s="271" t="str">
        <f t="shared" si="62"/>
        <v>项</v>
      </c>
    </row>
    <row r="923" s="268" customFormat="true" ht="18.75" hidden="true" spans="1:9">
      <c r="A923" s="279" t="s">
        <v>1767</v>
      </c>
      <c r="B923" s="295" t="s">
        <v>1768</v>
      </c>
      <c r="C923" s="281">
        <v>0</v>
      </c>
      <c r="D923" s="281">
        <v>0</v>
      </c>
      <c r="E923" s="136">
        <f>SUMIFS([2]Sheet1!$D:$D,[2]Sheet1!$A:$A,A923)</f>
        <v>0</v>
      </c>
      <c r="F923" s="147" t="str">
        <f t="shared" si="59"/>
        <v/>
      </c>
      <c r="G923" s="147" t="str">
        <f t="shared" si="60"/>
        <v/>
      </c>
      <c r="H923" s="286" t="str">
        <f t="shared" si="61"/>
        <v>否</v>
      </c>
      <c r="I923" s="271" t="str">
        <f t="shared" si="62"/>
        <v>项</v>
      </c>
    </row>
    <row r="924" s="268" customFormat="true" ht="18.75" spans="1:9">
      <c r="A924" s="177" t="s">
        <v>1769</v>
      </c>
      <c r="B924" s="288" t="s">
        <v>1770</v>
      </c>
      <c r="C924" s="278">
        <v>2802</v>
      </c>
      <c r="D924" s="278">
        <v>362</v>
      </c>
      <c r="E924" s="136">
        <f>SUMIFS([2]Sheet1!$D:$D,[2]Sheet1!$A:$A,A924)</f>
        <v>6</v>
      </c>
      <c r="F924" s="147">
        <f t="shared" si="59"/>
        <v>-0.998</v>
      </c>
      <c r="G924" s="147">
        <f t="shared" si="60"/>
        <v>-0.983</v>
      </c>
      <c r="H924" s="286" t="str">
        <f t="shared" si="61"/>
        <v>是</v>
      </c>
      <c r="I924" s="271" t="str">
        <f t="shared" si="62"/>
        <v>项</v>
      </c>
    </row>
    <row r="925" s="268" customFormat="true" ht="18.75" spans="1:9">
      <c r="A925" s="177" t="s">
        <v>1771</v>
      </c>
      <c r="B925" s="180" t="s">
        <v>1772</v>
      </c>
      <c r="C925" s="278">
        <f>SUM(C926:C931)</f>
        <v>2674</v>
      </c>
      <c r="D925" s="278">
        <f>SUM(D926:D931)</f>
        <v>4514</v>
      </c>
      <c r="E925" s="278">
        <f>SUM(E926:E931)</f>
        <v>3771</v>
      </c>
      <c r="F925" s="147">
        <f t="shared" si="59"/>
        <v>0.41</v>
      </c>
      <c r="G925" s="147">
        <f t="shared" si="60"/>
        <v>-0.165</v>
      </c>
      <c r="H925" s="286" t="str">
        <f t="shared" si="61"/>
        <v>是</v>
      </c>
      <c r="I925" s="271" t="str">
        <f t="shared" si="62"/>
        <v>款</v>
      </c>
    </row>
    <row r="926" s="268" customFormat="true" ht="18.75" spans="1:9">
      <c r="A926" s="177" t="s">
        <v>1773</v>
      </c>
      <c r="B926" s="180" t="s">
        <v>1774</v>
      </c>
      <c r="C926" s="278">
        <v>42</v>
      </c>
      <c r="D926" s="278">
        <v>123</v>
      </c>
      <c r="E926" s="136">
        <f>SUMIFS([2]Sheet1!$D:$D,[2]Sheet1!$A:$A,A926)</f>
        <v>14</v>
      </c>
      <c r="F926" s="147">
        <f t="shared" si="59"/>
        <v>-0.667</v>
      </c>
      <c r="G926" s="147">
        <f t="shared" si="60"/>
        <v>-0.886</v>
      </c>
      <c r="H926" s="286" t="str">
        <f t="shared" si="61"/>
        <v>是</v>
      </c>
      <c r="I926" s="271" t="str">
        <f t="shared" si="62"/>
        <v>项</v>
      </c>
    </row>
    <row r="927" s="269" customFormat="true" ht="18.75" hidden="true" spans="1:9">
      <c r="A927" s="279" t="s">
        <v>1775</v>
      </c>
      <c r="B927" s="280" t="s">
        <v>1776</v>
      </c>
      <c r="C927" s="281">
        <v>0</v>
      </c>
      <c r="D927" s="281">
        <v>0</v>
      </c>
      <c r="E927" s="136">
        <f>SUMIFS([2]Sheet1!$D:$D,[2]Sheet1!$A:$A,A927)</f>
        <v>0</v>
      </c>
      <c r="F927" s="147" t="str">
        <f t="shared" si="59"/>
        <v/>
      </c>
      <c r="G927" s="147" t="str">
        <f t="shared" si="60"/>
        <v/>
      </c>
      <c r="H927" s="286" t="str">
        <f t="shared" si="61"/>
        <v>否</v>
      </c>
      <c r="I927" s="271" t="str">
        <f t="shared" si="62"/>
        <v>项</v>
      </c>
    </row>
    <row r="928" s="268" customFormat="true" ht="18.75" spans="1:9">
      <c r="A928" s="177" t="s">
        <v>1777</v>
      </c>
      <c r="B928" s="180" t="s">
        <v>1778</v>
      </c>
      <c r="C928" s="278">
        <v>2632</v>
      </c>
      <c r="D928" s="278">
        <v>4391</v>
      </c>
      <c r="E928" s="136">
        <f>SUMIFS([2]Sheet1!$D:$D,[2]Sheet1!$A:$A,A928)</f>
        <v>3757</v>
      </c>
      <c r="F928" s="147">
        <f t="shared" si="59"/>
        <v>0.427</v>
      </c>
      <c r="G928" s="147">
        <f t="shared" si="60"/>
        <v>-0.144</v>
      </c>
      <c r="H928" s="286" t="str">
        <f t="shared" si="61"/>
        <v>是</v>
      </c>
      <c r="I928" s="271" t="str">
        <f t="shared" si="62"/>
        <v>项</v>
      </c>
    </row>
    <row r="929" s="268" customFormat="true" ht="18.75" hidden="true" spans="1:9">
      <c r="A929" s="279" t="s">
        <v>1779</v>
      </c>
      <c r="B929" s="280" t="s">
        <v>1780</v>
      </c>
      <c r="C929" s="281">
        <v>0</v>
      </c>
      <c r="D929" s="281">
        <v>0</v>
      </c>
      <c r="E929" s="136">
        <f>SUMIFS([2]Sheet1!$D:$D,[2]Sheet1!$A:$A,A929)</f>
        <v>0</v>
      </c>
      <c r="F929" s="147" t="str">
        <f t="shared" si="59"/>
        <v/>
      </c>
      <c r="G929" s="147" t="str">
        <f t="shared" si="60"/>
        <v/>
      </c>
      <c r="H929" s="286" t="str">
        <f t="shared" si="61"/>
        <v>否</v>
      </c>
      <c r="I929" s="271" t="str">
        <f t="shared" si="62"/>
        <v>项</v>
      </c>
    </row>
    <row r="930" s="268" customFormat="true" ht="18.75" hidden="true" spans="1:9">
      <c r="A930" s="279" t="s">
        <v>1781</v>
      </c>
      <c r="B930" s="280" t="s">
        <v>1782</v>
      </c>
      <c r="C930" s="281">
        <v>0</v>
      </c>
      <c r="D930" s="281">
        <v>0</v>
      </c>
      <c r="E930" s="136">
        <f>SUMIFS([2]Sheet1!$D:$D,[2]Sheet1!$A:$A,A930)</f>
        <v>0</v>
      </c>
      <c r="F930" s="147" t="str">
        <f t="shared" si="59"/>
        <v/>
      </c>
      <c r="G930" s="147" t="str">
        <f t="shared" si="60"/>
        <v/>
      </c>
      <c r="H930" s="286" t="str">
        <f t="shared" si="61"/>
        <v>否</v>
      </c>
      <c r="I930" s="271" t="str">
        <f t="shared" si="62"/>
        <v>项</v>
      </c>
    </row>
    <row r="931" s="268" customFormat="true" ht="18.75" hidden="true" spans="1:9">
      <c r="A931" s="279" t="s">
        <v>1783</v>
      </c>
      <c r="B931" s="280" t="s">
        <v>1784</v>
      </c>
      <c r="C931" s="281">
        <v>0</v>
      </c>
      <c r="D931" s="281">
        <v>0</v>
      </c>
      <c r="E931" s="136">
        <f>SUMIFS([2]Sheet1!$D:$D,[2]Sheet1!$A:$A,A931)</f>
        <v>0</v>
      </c>
      <c r="F931" s="147" t="str">
        <f t="shared" si="59"/>
        <v/>
      </c>
      <c r="G931" s="147" t="str">
        <f t="shared" si="60"/>
        <v/>
      </c>
      <c r="H931" s="286" t="str">
        <f t="shared" si="61"/>
        <v>否</v>
      </c>
      <c r="I931" s="271" t="str">
        <f t="shared" si="62"/>
        <v>项</v>
      </c>
    </row>
    <row r="932" s="268" customFormat="true" ht="18.75" spans="1:9">
      <c r="A932" s="177" t="s">
        <v>1785</v>
      </c>
      <c r="B932" s="180" t="s">
        <v>1786</v>
      </c>
      <c r="C932" s="278">
        <f>SUM(C933:C938)</f>
        <v>2927</v>
      </c>
      <c r="D932" s="278">
        <f>SUM(D933:D938)</f>
        <v>3348</v>
      </c>
      <c r="E932" s="278">
        <f>SUM(E933:E938)</f>
        <v>503</v>
      </c>
      <c r="F932" s="147">
        <f t="shared" si="59"/>
        <v>-0.828</v>
      </c>
      <c r="G932" s="147">
        <f t="shared" si="60"/>
        <v>-0.85</v>
      </c>
      <c r="H932" s="286" t="str">
        <f t="shared" si="61"/>
        <v>是</v>
      </c>
      <c r="I932" s="271" t="str">
        <f t="shared" si="62"/>
        <v>款</v>
      </c>
    </row>
    <row r="933" s="268" customFormat="true" ht="18.75" hidden="true" spans="1:9">
      <c r="A933" s="279" t="s">
        <v>1787</v>
      </c>
      <c r="B933" s="280" t="s">
        <v>1788</v>
      </c>
      <c r="C933" s="281">
        <v>0</v>
      </c>
      <c r="D933" s="281">
        <v>0</v>
      </c>
      <c r="E933" s="136">
        <f>SUMIFS([2]Sheet1!$D:$D,[2]Sheet1!$A:$A,A933)</f>
        <v>0</v>
      </c>
      <c r="F933" s="147" t="str">
        <f t="shared" si="59"/>
        <v/>
      </c>
      <c r="G933" s="147" t="str">
        <f t="shared" si="60"/>
        <v/>
      </c>
      <c r="H933" s="286" t="str">
        <f t="shared" si="61"/>
        <v>否</v>
      </c>
      <c r="I933" s="271" t="str">
        <f t="shared" si="62"/>
        <v>项</v>
      </c>
    </row>
    <row r="934" s="269" customFormat="true" ht="18.75" hidden="true" spans="1:9">
      <c r="A934" s="279" t="s">
        <v>1789</v>
      </c>
      <c r="B934" s="180" t="s">
        <v>1790</v>
      </c>
      <c r="C934" s="281">
        <v>0</v>
      </c>
      <c r="D934" s="281">
        <v>0</v>
      </c>
      <c r="E934" s="136">
        <f>SUMIFS([2]Sheet1!$D:$D,[2]Sheet1!$A:$A,A934)</f>
        <v>0</v>
      </c>
      <c r="F934" s="147" t="str">
        <f t="shared" si="59"/>
        <v/>
      </c>
      <c r="G934" s="147" t="str">
        <f t="shared" si="60"/>
        <v/>
      </c>
      <c r="H934" s="286" t="str">
        <f t="shared" si="61"/>
        <v>否</v>
      </c>
      <c r="I934" s="271" t="str">
        <f t="shared" si="62"/>
        <v>项</v>
      </c>
    </row>
    <row r="935" s="268" customFormat="true" ht="18.75" spans="1:9">
      <c r="A935" s="177" t="s">
        <v>1791</v>
      </c>
      <c r="B935" s="180" t="s">
        <v>1792</v>
      </c>
      <c r="C935" s="278">
        <v>226</v>
      </c>
      <c r="D935" s="278">
        <v>24</v>
      </c>
      <c r="E935" s="136">
        <f>SUMIFS([2]Sheet1!$D:$D,[2]Sheet1!$A:$A,A935)</f>
        <v>148</v>
      </c>
      <c r="F935" s="147">
        <f t="shared" si="59"/>
        <v>-0.345</v>
      </c>
      <c r="G935" s="147">
        <f t="shared" si="60"/>
        <v>5.167</v>
      </c>
      <c r="H935" s="286" t="str">
        <f t="shared" si="61"/>
        <v>是</v>
      </c>
      <c r="I935" s="271" t="str">
        <f t="shared" si="62"/>
        <v>项</v>
      </c>
    </row>
    <row r="936" s="268" customFormat="true" ht="18.75" spans="1:9">
      <c r="A936" s="177" t="s">
        <v>1793</v>
      </c>
      <c r="B936" s="288" t="s">
        <v>1794</v>
      </c>
      <c r="C936" s="278">
        <v>2701</v>
      </c>
      <c r="D936" s="278">
        <v>3213</v>
      </c>
      <c r="E936" s="136">
        <f>SUMIFS([2]Sheet1!$D:$D,[2]Sheet1!$A:$A,A936)</f>
        <v>355</v>
      </c>
      <c r="F936" s="147">
        <f t="shared" si="59"/>
        <v>-0.869</v>
      </c>
      <c r="G936" s="147">
        <f t="shared" si="60"/>
        <v>-0.89</v>
      </c>
      <c r="H936" s="286" t="str">
        <f t="shared" si="61"/>
        <v>是</v>
      </c>
      <c r="I936" s="271" t="str">
        <f t="shared" si="62"/>
        <v>项</v>
      </c>
    </row>
    <row r="937" s="268" customFormat="true" ht="18.75" hidden="true" spans="1:9">
      <c r="A937" s="279" t="s">
        <v>1795</v>
      </c>
      <c r="B937" s="280" t="s">
        <v>1796</v>
      </c>
      <c r="C937" s="281">
        <v>0</v>
      </c>
      <c r="D937" s="281">
        <v>0</v>
      </c>
      <c r="E937" s="136">
        <f>SUMIFS([2]Sheet1!$D:$D,[2]Sheet1!$A:$A,A937)</f>
        <v>0</v>
      </c>
      <c r="F937" s="147" t="str">
        <f t="shared" si="59"/>
        <v/>
      </c>
      <c r="G937" s="147" t="str">
        <f t="shared" si="60"/>
        <v/>
      </c>
      <c r="H937" s="286" t="str">
        <f t="shared" si="61"/>
        <v>否</v>
      </c>
      <c r="I937" s="271" t="str">
        <f t="shared" si="62"/>
        <v>项</v>
      </c>
    </row>
    <row r="938" s="268" customFormat="true" ht="18.75" spans="1:9">
      <c r="A938" s="177" t="s">
        <v>1797</v>
      </c>
      <c r="B938" s="180" t="s">
        <v>1798</v>
      </c>
      <c r="C938" s="278">
        <v>0</v>
      </c>
      <c r="D938" s="278">
        <v>111</v>
      </c>
      <c r="E938" s="136">
        <f>SUMIFS([2]Sheet1!$D:$D,[2]Sheet1!$A:$A,A938)</f>
        <v>0</v>
      </c>
      <c r="F938" s="147" t="str">
        <f t="shared" si="59"/>
        <v/>
      </c>
      <c r="G938" s="147">
        <f t="shared" si="60"/>
        <v>-1</v>
      </c>
      <c r="H938" s="286" t="str">
        <f t="shared" si="61"/>
        <v>是</v>
      </c>
      <c r="I938" s="271" t="str">
        <f t="shared" si="62"/>
        <v>项</v>
      </c>
    </row>
    <row r="939" s="268" customFormat="true" ht="18.75" hidden="true" spans="1:9">
      <c r="A939" s="279" t="s">
        <v>1799</v>
      </c>
      <c r="B939" s="280" t="s">
        <v>1800</v>
      </c>
      <c r="C939" s="281">
        <f>SUM(C940:C941)</f>
        <v>0</v>
      </c>
      <c r="D939" s="281">
        <f>SUM(D940:D941)</f>
        <v>0</v>
      </c>
      <c r="E939" s="281">
        <f>SUM(E940:E941)</f>
        <v>0</v>
      </c>
      <c r="F939" s="147" t="str">
        <f t="shared" si="59"/>
        <v/>
      </c>
      <c r="G939" s="147" t="str">
        <f t="shared" si="60"/>
        <v/>
      </c>
      <c r="H939" s="286" t="str">
        <f t="shared" si="61"/>
        <v>否</v>
      </c>
      <c r="I939" s="271" t="str">
        <f t="shared" si="62"/>
        <v>款</v>
      </c>
    </row>
    <row r="940" s="268" customFormat="true" ht="18.75" hidden="true" spans="1:9">
      <c r="A940" s="279" t="s">
        <v>1801</v>
      </c>
      <c r="B940" s="280" t="s">
        <v>1802</v>
      </c>
      <c r="C940" s="281">
        <v>0</v>
      </c>
      <c r="D940" s="281">
        <v>0</v>
      </c>
      <c r="E940" s="136">
        <f>SUMIFS([2]Sheet1!$D:$D,[2]Sheet1!$A:$A,A940)</f>
        <v>0</v>
      </c>
      <c r="F940" s="147" t="str">
        <f t="shared" si="59"/>
        <v/>
      </c>
      <c r="G940" s="147" t="str">
        <f t="shared" si="60"/>
        <v/>
      </c>
      <c r="H940" s="286" t="str">
        <f t="shared" si="61"/>
        <v>否</v>
      </c>
      <c r="I940" s="271" t="str">
        <f t="shared" si="62"/>
        <v>项</v>
      </c>
    </row>
    <row r="941" s="268" customFormat="true" ht="18.75" hidden="true" spans="1:9">
      <c r="A941" s="279" t="s">
        <v>1803</v>
      </c>
      <c r="B941" s="280" t="s">
        <v>1804</v>
      </c>
      <c r="C941" s="281">
        <v>0</v>
      </c>
      <c r="D941" s="281">
        <v>0</v>
      </c>
      <c r="E941" s="136">
        <f>SUMIFS([2]Sheet1!$D:$D,[2]Sheet1!$A:$A,A941)</f>
        <v>0</v>
      </c>
      <c r="F941" s="147" t="str">
        <f t="shared" si="59"/>
        <v/>
      </c>
      <c r="G941" s="147" t="str">
        <f t="shared" si="60"/>
        <v/>
      </c>
      <c r="H941" s="286" t="str">
        <f t="shared" si="61"/>
        <v>否</v>
      </c>
      <c r="I941" s="271" t="str">
        <f t="shared" si="62"/>
        <v>项</v>
      </c>
    </row>
    <row r="942" s="268" customFormat="true" ht="18.75" spans="1:9">
      <c r="A942" s="279" t="s">
        <v>1805</v>
      </c>
      <c r="B942" s="280" t="s">
        <v>1806</v>
      </c>
      <c r="C942" s="281">
        <f>SUM(C943:C944)</f>
        <v>0</v>
      </c>
      <c r="D942" s="281">
        <f>SUM(D943:D944)</f>
        <v>0</v>
      </c>
      <c r="E942" s="281">
        <f>SUM(E943:E944)</f>
        <v>853</v>
      </c>
      <c r="F942" s="147" t="str">
        <f t="shared" si="59"/>
        <v/>
      </c>
      <c r="G942" s="147" t="str">
        <f t="shared" si="60"/>
        <v/>
      </c>
      <c r="H942" s="286" t="str">
        <f t="shared" si="61"/>
        <v>是</v>
      </c>
      <c r="I942" s="271" t="str">
        <f t="shared" si="62"/>
        <v>款</v>
      </c>
    </row>
    <row r="943" s="268" customFormat="true" ht="18.75" hidden="true" spans="1:9">
      <c r="A943" s="279" t="s">
        <v>1807</v>
      </c>
      <c r="B943" s="280" t="s">
        <v>1808</v>
      </c>
      <c r="C943" s="281">
        <v>0</v>
      </c>
      <c r="D943" s="281">
        <v>0</v>
      </c>
      <c r="E943" s="136">
        <f>SUMIFS([2]Sheet1!$D:$D,[2]Sheet1!$A:$A,A943)</f>
        <v>0</v>
      </c>
      <c r="F943" s="147" t="str">
        <f t="shared" si="59"/>
        <v/>
      </c>
      <c r="G943" s="147" t="str">
        <f t="shared" si="60"/>
        <v/>
      </c>
      <c r="H943" s="286" t="str">
        <f t="shared" si="61"/>
        <v>否</v>
      </c>
      <c r="I943" s="271" t="str">
        <f t="shared" si="62"/>
        <v>项</v>
      </c>
    </row>
    <row r="944" s="269" customFormat="true" ht="18.75" spans="1:9">
      <c r="A944" s="279" t="s">
        <v>1809</v>
      </c>
      <c r="B944" s="280" t="s">
        <v>1810</v>
      </c>
      <c r="C944" s="281">
        <v>0</v>
      </c>
      <c r="D944" s="281">
        <v>0</v>
      </c>
      <c r="E944" s="136">
        <f>SUMIFS([2]Sheet1!$D:$D,[2]Sheet1!$A:$A,A944)</f>
        <v>853</v>
      </c>
      <c r="F944" s="147" t="str">
        <f t="shared" si="59"/>
        <v/>
      </c>
      <c r="G944" s="147" t="str">
        <f t="shared" si="60"/>
        <v/>
      </c>
      <c r="H944" s="286" t="str">
        <f t="shared" si="61"/>
        <v>是</v>
      </c>
      <c r="I944" s="271" t="str">
        <f t="shared" si="62"/>
        <v>项</v>
      </c>
    </row>
    <row r="945" s="268" customFormat="true" ht="18.75" spans="1:9">
      <c r="A945" s="277" t="s">
        <v>155</v>
      </c>
      <c r="B945" s="178" t="s">
        <v>156</v>
      </c>
      <c r="C945" s="278">
        <f>C946+C969+C979+C989+C994+C1001+C1006</f>
        <v>1920</v>
      </c>
      <c r="D945" s="278">
        <f>D946+D969+D979+D989+D994+D1001+D1006</f>
        <v>812</v>
      </c>
      <c r="E945" s="278">
        <f>E946+E969+E979+E989+E994+E1001+E1006</f>
        <v>1460</v>
      </c>
      <c r="F945" s="147">
        <f t="shared" si="59"/>
        <v>-0.24</v>
      </c>
      <c r="G945" s="147">
        <f t="shared" si="60"/>
        <v>0.798</v>
      </c>
      <c r="H945" s="286" t="str">
        <f t="shared" si="61"/>
        <v>是</v>
      </c>
      <c r="I945" s="271" t="str">
        <f t="shared" si="62"/>
        <v>类</v>
      </c>
    </row>
    <row r="946" s="268" customFormat="true" ht="18.75" spans="1:9">
      <c r="A946" s="177" t="s">
        <v>1811</v>
      </c>
      <c r="B946" s="180" t="s">
        <v>1812</v>
      </c>
      <c r="C946" s="278">
        <f>SUM(C947:C968)</f>
        <v>1702</v>
      </c>
      <c r="D946" s="278">
        <f>SUM(D947:D968)</f>
        <v>578</v>
      </c>
      <c r="E946" s="278">
        <f>SUM(E947:E968)</f>
        <v>1460</v>
      </c>
      <c r="F946" s="147">
        <f t="shared" si="59"/>
        <v>-0.142</v>
      </c>
      <c r="G946" s="147">
        <f t="shared" si="60"/>
        <v>1.526</v>
      </c>
      <c r="H946" s="286" t="str">
        <f t="shared" si="61"/>
        <v>是</v>
      </c>
      <c r="I946" s="271" t="str">
        <f t="shared" si="62"/>
        <v>款</v>
      </c>
    </row>
    <row r="947" s="268" customFormat="true" ht="18.75" spans="1:9">
      <c r="A947" s="177" t="s">
        <v>1813</v>
      </c>
      <c r="B947" s="180" t="s">
        <v>189</v>
      </c>
      <c r="C947" s="278">
        <v>133</v>
      </c>
      <c r="D947" s="278">
        <v>153</v>
      </c>
      <c r="E947" s="136">
        <f>SUMIFS([2]Sheet1!$D:$D,[2]Sheet1!$A:$A,A947)</f>
        <v>162</v>
      </c>
      <c r="F947" s="147">
        <f t="shared" si="59"/>
        <v>0.218</v>
      </c>
      <c r="G947" s="147">
        <f t="shared" si="60"/>
        <v>0.059</v>
      </c>
      <c r="H947" s="286" t="str">
        <f t="shared" si="61"/>
        <v>是</v>
      </c>
      <c r="I947" s="271" t="str">
        <f t="shared" si="62"/>
        <v>项</v>
      </c>
    </row>
    <row r="948" s="269" customFormat="true" ht="18.75" hidden="true" spans="1:9">
      <c r="A948" s="279" t="s">
        <v>1814</v>
      </c>
      <c r="B948" s="280" t="s">
        <v>191</v>
      </c>
      <c r="C948" s="281">
        <v>0</v>
      </c>
      <c r="D948" s="281">
        <v>0</v>
      </c>
      <c r="E948" s="136">
        <f>SUMIFS([2]Sheet1!$D:$D,[2]Sheet1!$A:$A,A948)</f>
        <v>0</v>
      </c>
      <c r="F948" s="147" t="str">
        <f t="shared" si="59"/>
        <v/>
      </c>
      <c r="G948" s="147" t="str">
        <f t="shared" si="60"/>
        <v/>
      </c>
      <c r="H948" s="286" t="str">
        <f t="shared" si="61"/>
        <v>否</v>
      </c>
      <c r="I948" s="271" t="str">
        <f t="shared" si="62"/>
        <v>项</v>
      </c>
    </row>
    <row r="949" s="268" customFormat="true" ht="18.75" hidden="true" spans="1:9">
      <c r="A949" s="279" t="s">
        <v>1815</v>
      </c>
      <c r="B949" s="280" t="s">
        <v>193</v>
      </c>
      <c r="C949" s="281">
        <v>0</v>
      </c>
      <c r="D949" s="281">
        <v>0</v>
      </c>
      <c r="E949" s="136">
        <f>SUMIFS([2]Sheet1!$D:$D,[2]Sheet1!$A:$A,A949)</f>
        <v>0</v>
      </c>
      <c r="F949" s="147" t="str">
        <f t="shared" si="59"/>
        <v/>
      </c>
      <c r="G949" s="147" t="str">
        <f t="shared" si="60"/>
        <v/>
      </c>
      <c r="H949" s="286" t="str">
        <f t="shared" si="61"/>
        <v>否</v>
      </c>
      <c r="I949" s="271" t="str">
        <f t="shared" si="62"/>
        <v>项</v>
      </c>
    </row>
    <row r="950" s="268" customFormat="true" ht="18.75" spans="1:9">
      <c r="A950" s="177" t="s">
        <v>1816</v>
      </c>
      <c r="B950" s="180" t="s">
        <v>1817</v>
      </c>
      <c r="C950" s="278">
        <v>1141</v>
      </c>
      <c r="D950" s="278">
        <v>0</v>
      </c>
      <c r="E950" s="136">
        <f>SUMIFS([2]Sheet1!$D:$D,[2]Sheet1!$A:$A,A950)</f>
        <v>1080</v>
      </c>
      <c r="F950" s="147">
        <f t="shared" si="59"/>
        <v>-0.053</v>
      </c>
      <c r="G950" s="147" t="str">
        <f t="shared" si="60"/>
        <v/>
      </c>
      <c r="H950" s="286" t="str">
        <f t="shared" si="61"/>
        <v>是</v>
      </c>
      <c r="I950" s="271" t="str">
        <f t="shared" si="62"/>
        <v>项</v>
      </c>
    </row>
    <row r="951" s="268" customFormat="true" ht="18.75" spans="1:9">
      <c r="A951" s="177" t="s">
        <v>1818</v>
      </c>
      <c r="B951" s="180" t="s">
        <v>1819</v>
      </c>
      <c r="C951" s="278">
        <v>352</v>
      </c>
      <c r="D951" s="278">
        <v>329</v>
      </c>
      <c r="E951" s="136">
        <f>SUMIFS([2]Sheet1!$D:$D,[2]Sheet1!$A:$A,A951)</f>
        <v>137</v>
      </c>
      <c r="F951" s="147">
        <f t="shared" si="59"/>
        <v>-0.611</v>
      </c>
      <c r="G951" s="147">
        <f t="shared" si="60"/>
        <v>-0.584</v>
      </c>
      <c r="H951" s="286" t="str">
        <f t="shared" si="61"/>
        <v>是</v>
      </c>
      <c r="I951" s="271" t="str">
        <f t="shared" si="62"/>
        <v>项</v>
      </c>
    </row>
    <row r="952" s="268" customFormat="true" ht="18.75" hidden="true" spans="1:9">
      <c r="A952" s="279" t="s">
        <v>1820</v>
      </c>
      <c r="B952" s="280" t="s">
        <v>1821</v>
      </c>
      <c r="C952" s="281">
        <v>0</v>
      </c>
      <c r="D952" s="281">
        <v>0</v>
      </c>
      <c r="E952" s="136">
        <f>SUMIFS([2]Sheet1!$D:$D,[2]Sheet1!$A:$A,A952)</f>
        <v>0</v>
      </c>
      <c r="F952" s="147" t="str">
        <f t="shared" si="59"/>
        <v/>
      </c>
      <c r="G952" s="147" t="str">
        <f t="shared" si="60"/>
        <v/>
      </c>
      <c r="H952" s="286" t="str">
        <f t="shared" si="61"/>
        <v>否</v>
      </c>
      <c r="I952" s="271" t="str">
        <f t="shared" si="62"/>
        <v>项</v>
      </c>
    </row>
    <row r="953" s="268" customFormat="true" ht="18.75" hidden="true" spans="1:9">
      <c r="A953" s="279" t="s">
        <v>1822</v>
      </c>
      <c r="B953" s="280" t="s">
        <v>1823</v>
      </c>
      <c r="C953" s="281">
        <v>0</v>
      </c>
      <c r="D953" s="281">
        <v>0</v>
      </c>
      <c r="E953" s="136">
        <f>SUMIFS([2]Sheet1!$D:$D,[2]Sheet1!$A:$A,A953)</f>
        <v>0</v>
      </c>
      <c r="F953" s="147" t="str">
        <f t="shared" si="59"/>
        <v/>
      </c>
      <c r="G953" s="147" t="str">
        <f t="shared" si="60"/>
        <v/>
      </c>
      <c r="H953" s="286" t="str">
        <f t="shared" si="61"/>
        <v>否</v>
      </c>
      <c r="I953" s="271" t="str">
        <f t="shared" si="62"/>
        <v>项</v>
      </c>
    </row>
    <row r="954" s="268" customFormat="true" ht="18.75" hidden="true" spans="1:9">
      <c r="A954" s="279" t="s">
        <v>1824</v>
      </c>
      <c r="B954" s="280" t="s">
        <v>1825</v>
      </c>
      <c r="C954" s="281">
        <v>0</v>
      </c>
      <c r="D954" s="281">
        <v>0</v>
      </c>
      <c r="E954" s="136">
        <f>SUMIFS([2]Sheet1!$D:$D,[2]Sheet1!$A:$A,A954)</f>
        <v>0</v>
      </c>
      <c r="F954" s="147" t="str">
        <f t="shared" si="59"/>
        <v/>
      </c>
      <c r="G954" s="147" t="str">
        <f t="shared" si="60"/>
        <v/>
      </c>
      <c r="H954" s="286" t="str">
        <f t="shared" si="61"/>
        <v>否</v>
      </c>
      <c r="I954" s="271" t="str">
        <f t="shared" si="62"/>
        <v>项</v>
      </c>
    </row>
    <row r="955" s="268" customFormat="true" ht="18.75" spans="1:9">
      <c r="A955" s="177" t="s">
        <v>1826</v>
      </c>
      <c r="B955" s="180" t="s">
        <v>1827</v>
      </c>
      <c r="C955" s="278">
        <v>76</v>
      </c>
      <c r="D955" s="278">
        <v>96</v>
      </c>
      <c r="E955" s="136">
        <f>SUMIFS([2]Sheet1!$D:$D,[2]Sheet1!$A:$A,A955)</f>
        <v>81</v>
      </c>
      <c r="F955" s="147">
        <f t="shared" si="59"/>
        <v>0.066</v>
      </c>
      <c r="G955" s="147">
        <f t="shared" si="60"/>
        <v>-0.156</v>
      </c>
      <c r="H955" s="286" t="str">
        <f t="shared" si="61"/>
        <v>是</v>
      </c>
      <c r="I955" s="271" t="str">
        <f t="shared" si="62"/>
        <v>项</v>
      </c>
    </row>
    <row r="956" s="268" customFormat="true" ht="18.75" hidden="true" spans="1:9">
      <c r="A956" s="279" t="s">
        <v>1828</v>
      </c>
      <c r="B956" s="280" t="s">
        <v>1829</v>
      </c>
      <c r="C956" s="281">
        <v>0</v>
      </c>
      <c r="D956" s="281">
        <v>0</v>
      </c>
      <c r="E956" s="136">
        <f>SUMIFS([2]Sheet1!$D:$D,[2]Sheet1!$A:$A,A956)</f>
        <v>0</v>
      </c>
      <c r="F956" s="147" t="str">
        <f t="shared" si="59"/>
        <v/>
      </c>
      <c r="G956" s="147" t="str">
        <f t="shared" si="60"/>
        <v/>
      </c>
      <c r="H956" s="286" t="str">
        <f t="shared" si="61"/>
        <v>否</v>
      </c>
      <c r="I956" s="271" t="str">
        <f t="shared" si="62"/>
        <v>项</v>
      </c>
    </row>
    <row r="957" s="268" customFormat="true" ht="18.75" hidden="true" spans="1:9">
      <c r="A957" s="279" t="s">
        <v>1830</v>
      </c>
      <c r="B957" s="280" t="s">
        <v>1831</v>
      </c>
      <c r="C957" s="281">
        <v>0</v>
      </c>
      <c r="D957" s="281">
        <v>0</v>
      </c>
      <c r="E957" s="136">
        <f>SUMIFS([2]Sheet1!$D:$D,[2]Sheet1!$A:$A,A957)</f>
        <v>0</v>
      </c>
      <c r="F957" s="147" t="str">
        <f t="shared" si="59"/>
        <v/>
      </c>
      <c r="G957" s="147" t="str">
        <f t="shared" si="60"/>
        <v/>
      </c>
      <c r="H957" s="286" t="str">
        <f t="shared" si="61"/>
        <v>否</v>
      </c>
      <c r="I957" s="271" t="str">
        <f t="shared" si="62"/>
        <v>项</v>
      </c>
    </row>
    <row r="958" s="268" customFormat="true" ht="18.75" hidden="true" spans="1:9">
      <c r="A958" s="279" t="s">
        <v>1832</v>
      </c>
      <c r="B958" s="280" t="s">
        <v>1833</v>
      </c>
      <c r="C958" s="281">
        <v>0</v>
      </c>
      <c r="D958" s="281">
        <v>0</v>
      </c>
      <c r="E958" s="136">
        <f>SUMIFS([2]Sheet1!$D:$D,[2]Sheet1!$A:$A,A958)</f>
        <v>0</v>
      </c>
      <c r="F958" s="147" t="str">
        <f t="shared" si="59"/>
        <v/>
      </c>
      <c r="G958" s="147" t="str">
        <f t="shared" si="60"/>
        <v/>
      </c>
      <c r="H958" s="286" t="str">
        <f t="shared" si="61"/>
        <v>否</v>
      </c>
      <c r="I958" s="271" t="str">
        <f t="shared" si="62"/>
        <v>项</v>
      </c>
    </row>
    <row r="959" s="268" customFormat="true" ht="18.75" hidden="true" spans="1:9">
      <c r="A959" s="279" t="s">
        <v>1834</v>
      </c>
      <c r="B959" s="280" t="s">
        <v>1835</v>
      </c>
      <c r="C959" s="281">
        <v>0</v>
      </c>
      <c r="D959" s="281">
        <v>0</v>
      </c>
      <c r="E959" s="136">
        <f>SUMIFS([2]Sheet1!$D:$D,[2]Sheet1!$A:$A,A959)</f>
        <v>0</v>
      </c>
      <c r="F959" s="147" t="str">
        <f t="shared" si="59"/>
        <v/>
      </c>
      <c r="G959" s="147" t="str">
        <f t="shared" si="60"/>
        <v/>
      </c>
      <c r="H959" s="286" t="str">
        <f t="shared" si="61"/>
        <v>否</v>
      </c>
      <c r="I959" s="271" t="str">
        <f t="shared" si="62"/>
        <v>项</v>
      </c>
    </row>
    <row r="960" s="268" customFormat="true" ht="18.75" hidden="true" spans="1:9">
      <c r="A960" s="279" t="s">
        <v>1836</v>
      </c>
      <c r="B960" s="280" t="s">
        <v>1837</v>
      </c>
      <c r="C960" s="281">
        <v>0</v>
      </c>
      <c r="D960" s="281">
        <v>0</v>
      </c>
      <c r="E960" s="136">
        <f>SUMIFS([2]Sheet1!$D:$D,[2]Sheet1!$A:$A,A960)</f>
        <v>0</v>
      </c>
      <c r="F960" s="147" t="str">
        <f t="shared" si="59"/>
        <v/>
      </c>
      <c r="G960" s="147" t="str">
        <f t="shared" si="60"/>
        <v/>
      </c>
      <c r="H960" s="286" t="str">
        <f t="shared" si="61"/>
        <v>否</v>
      </c>
      <c r="I960" s="271" t="str">
        <f t="shared" si="62"/>
        <v>项</v>
      </c>
    </row>
    <row r="961" s="268" customFormat="true" ht="18.75" hidden="true" spans="1:9">
      <c r="A961" s="279" t="s">
        <v>1838</v>
      </c>
      <c r="B961" s="280" t="s">
        <v>1839</v>
      </c>
      <c r="C961" s="281">
        <v>0</v>
      </c>
      <c r="D961" s="281">
        <v>0</v>
      </c>
      <c r="E961" s="136">
        <f>SUMIFS([2]Sheet1!$D:$D,[2]Sheet1!$A:$A,A961)</f>
        <v>0</v>
      </c>
      <c r="F961" s="147" t="str">
        <f t="shared" si="59"/>
        <v/>
      </c>
      <c r="G961" s="147" t="str">
        <f t="shared" si="60"/>
        <v/>
      </c>
      <c r="H961" s="286" t="str">
        <f t="shared" si="61"/>
        <v>否</v>
      </c>
      <c r="I961" s="271" t="str">
        <f t="shared" si="62"/>
        <v>项</v>
      </c>
    </row>
    <row r="962" s="268" customFormat="true" ht="18.75" hidden="true" spans="1:9">
      <c r="A962" s="279" t="s">
        <v>1840</v>
      </c>
      <c r="B962" s="280" t="s">
        <v>1841</v>
      </c>
      <c r="C962" s="281">
        <v>0</v>
      </c>
      <c r="D962" s="281">
        <v>0</v>
      </c>
      <c r="E962" s="136">
        <f>SUMIFS([2]Sheet1!$D:$D,[2]Sheet1!$A:$A,A962)</f>
        <v>0</v>
      </c>
      <c r="F962" s="147" t="str">
        <f t="shared" si="59"/>
        <v/>
      </c>
      <c r="G962" s="147" t="str">
        <f t="shared" si="60"/>
        <v/>
      </c>
      <c r="H962" s="286" t="str">
        <f t="shared" si="61"/>
        <v>否</v>
      </c>
      <c r="I962" s="271" t="str">
        <f t="shared" si="62"/>
        <v>项</v>
      </c>
    </row>
    <row r="963" s="268" customFormat="true" ht="18.75" hidden="true" spans="1:9">
      <c r="A963" s="279" t="s">
        <v>1842</v>
      </c>
      <c r="B963" s="280" t="s">
        <v>1843</v>
      </c>
      <c r="C963" s="281">
        <v>0</v>
      </c>
      <c r="D963" s="281">
        <v>0</v>
      </c>
      <c r="E963" s="136">
        <f>SUMIFS([2]Sheet1!$D:$D,[2]Sheet1!$A:$A,A963)</f>
        <v>0</v>
      </c>
      <c r="F963" s="147" t="str">
        <f t="shared" si="59"/>
        <v/>
      </c>
      <c r="G963" s="147" t="str">
        <f t="shared" si="60"/>
        <v/>
      </c>
      <c r="H963" s="286" t="str">
        <f t="shared" si="61"/>
        <v>否</v>
      </c>
      <c r="I963" s="271" t="str">
        <f t="shared" si="62"/>
        <v>项</v>
      </c>
    </row>
    <row r="964" s="268" customFormat="true" ht="18.75" hidden="true" spans="1:9">
      <c r="A964" s="279" t="s">
        <v>1844</v>
      </c>
      <c r="B964" s="280" t="s">
        <v>1845</v>
      </c>
      <c r="C964" s="281">
        <v>0</v>
      </c>
      <c r="D964" s="281">
        <v>0</v>
      </c>
      <c r="E964" s="136">
        <f>SUMIFS([2]Sheet1!$D:$D,[2]Sheet1!$A:$A,A964)</f>
        <v>0</v>
      </c>
      <c r="F964" s="147" t="str">
        <f t="shared" si="59"/>
        <v/>
      </c>
      <c r="G964" s="147" t="str">
        <f t="shared" si="60"/>
        <v/>
      </c>
      <c r="H964" s="286" t="str">
        <f t="shared" si="61"/>
        <v>否</v>
      </c>
      <c r="I964" s="271" t="str">
        <f t="shared" si="62"/>
        <v>项</v>
      </c>
    </row>
    <row r="965" s="268" customFormat="true" ht="18.75" hidden="true" spans="1:9">
      <c r="A965" s="279" t="s">
        <v>1846</v>
      </c>
      <c r="B965" s="280" t="s">
        <v>1847</v>
      </c>
      <c r="C965" s="281">
        <v>0</v>
      </c>
      <c r="D965" s="281">
        <v>0</v>
      </c>
      <c r="E965" s="136">
        <f>SUMIFS([2]Sheet1!$D:$D,[2]Sheet1!$A:$A,A965)</f>
        <v>0</v>
      </c>
      <c r="F965" s="147" t="str">
        <f t="shared" ref="F965:F1028" si="63">IF(C965&gt;0,E965/C965-1,IF(C965&lt;0,-(E965/C965-1),""))</f>
        <v/>
      </c>
      <c r="G965" s="147" t="str">
        <f t="shared" ref="G965:G1028" si="64">IFERROR(E965/D965-1,"")</f>
        <v/>
      </c>
      <c r="H965" s="286" t="str">
        <f t="shared" ref="H965:H1028" si="65">IF(LEN(A965)=3,"是",IF(B965&lt;&gt;"",IF(SUM(C965:E965)&lt;&gt;0,"是","否"),"是"))</f>
        <v>否</v>
      </c>
      <c r="I965" s="271" t="str">
        <f t="shared" ref="I965:I1028" si="66">IF(LEN(A965)=3,"类",IF(LEN(A965)=5,"款","项"))</f>
        <v>项</v>
      </c>
    </row>
    <row r="966" s="268" customFormat="true" ht="18.75" hidden="true" spans="1:9">
      <c r="A966" s="279" t="s">
        <v>1848</v>
      </c>
      <c r="B966" s="280" t="s">
        <v>1849</v>
      </c>
      <c r="C966" s="281">
        <v>0</v>
      </c>
      <c r="D966" s="281">
        <v>0</v>
      </c>
      <c r="E966" s="136">
        <f>SUMIFS([2]Sheet1!$D:$D,[2]Sheet1!$A:$A,A966)</f>
        <v>0</v>
      </c>
      <c r="F966" s="147" t="str">
        <f t="shared" si="63"/>
        <v/>
      </c>
      <c r="G966" s="147" t="str">
        <f t="shared" si="64"/>
        <v/>
      </c>
      <c r="H966" s="286" t="str">
        <f t="shared" si="65"/>
        <v>否</v>
      </c>
      <c r="I966" s="271" t="str">
        <f t="shared" si="66"/>
        <v>项</v>
      </c>
    </row>
    <row r="967" s="268" customFormat="true" ht="18.75" hidden="true" spans="1:9">
      <c r="A967" s="279" t="s">
        <v>1850</v>
      </c>
      <c r="B967" s="180" t="s">
        <v>1851</v>
      </c>
      <c r="C967" s="281">
        <v>0</v>
      </c>
      <c r="D967" s="281">
        <v>0</v>
      </c>
      <c r="E967" s="136">
        <f>SUMIFS([2]Sheet1!$D:$D,[2]Sheet1!$A:$A,A967)</f>
        <v>0</v>
      </c>
      <c r="F967" s="147" t="str">
        <f t="shared" si="63"/>
        <v/>
      </c>
      <c r="G967" s="147" t="str">
        <f t="shared" si="64"/>
        <v/>
      </c>
      <c r="H967" s="286" t="str">
        <f t="shared" si="65"/>
        <v>否</v>
      </c>
      <c r="I967" s="271" t="str">
        <f t="shared" si="66"/>
        <v>项</v>
      </c>
    </row>
    <row r="968" s="268" customFormat="true" ht="18.75" hidden="true" spans="1:9">
      <c r="A968" s="279" t="s">
        <v>1852</v>
      </c>
      <c r="B968" s="280" t="s">
        <v>1853</v>
      </c>
      <c r="C968" s="281">
        <v>0</v>
      </c>
      <c r="D968" s="281">
        <v>0</v>
      </c>
      <c r="E968" s="136">
        <f>SUMIFS([2]Sheet1!$D:$D,[2]Sheet1!$A:$A,A968)</f>
        <v>0</v>
      </c>
      <c r="F968" s="147" t="str">
        <f t="shared" si="63"/>
        <v/>
      </c>
      <c r="G968" s="147" t="str">
        <f t="shared" si="64"/>
        <v/>
      </c>
      <c r="H968" s="286" t="str">
        <f t="shared" si="65"/>
        <v>否</v>
      </c>
      <c r="I968" s="271" t="str">
        <f t="shared" si="66"/>
        <v>项</v>
      </c>
    </row>
    <row r="969" s="268" customFormat="true" ht="18.75" hidden="true" spans="1:9">
      <c r="A969" s="279" t="s">
        <v>1854</v>
      </c>
      <c r="B969" s="280" t="s">
        <v>1855</v>
      </c>
      <c r="C969" s="281">
        <f>SUM(C970:C978)</f>
        <v>0</v>
      </c>
      <c r="D969" s="281">
        <f>SUM(D970:D978)</f>
        <v>0</v>
      </c>
      <c r="E969" s="281">
        <f>SUM(E970:E978)</f>
        <v>0</v>
      </c>
      <c r="F969" s="147" t="str">
        <f t="shared" si="63"/>
        <v/>
      </c>
      <c r="G969" s="147" t="str">
        <f t="shared" si="64"/>
        <v/>
      </c>
      <c r="H969" s="286" t="str">
        <f t="shared" si="65"/>
        <v>否</v>
      </c>
      <c r="I969" s="271" t="str">
        <f t="shared" si="66"/>
        <v>款</v>
      </c>
    </row>
    <row r="970" s="268" customFormat="true" ht="18.75" hidden="true" spans="1:9">
      <c r="A970" s="279" t="s">
        <v>1856</v>
      </c>
      <c r="B970" s="280" t="s">
        <v>189</v>
      </c>
      <c r="C970" s="281">
        <v>0</v>
      </c>
      <c r="D970" s="281">
        <v>0</v>
      </c>
      <c r="E970" s="136">
        <f>SUMIFS([2]Sheet1!$D:$D,[2]Sheet1!$A:$A,A970)</f>
        <v>0</v>
      </c>
      <c r="F970" s="147" t="str">
        <f t="shared" si="63"/>
        <v/>
      </c>
      <c r="G970" s="147" t="str">
        <f t="shared" si="64"/>
        <v/>
      </c>
      <c r="H970" s="286" t="str">
        <f t="shared" si="65"/>
        <v>否</v>
      </c>
      <c r="I970" s="271" t="str">
        <f t="shared" si="66"/>
        <v>项</v>
      </c>
    </row>
    <row r="971" s="268" customFormat="true" ht="18.75" hidden="true" spans="1:9">
      <c r="A971" s="279" t="s">
        <v>1857</v>
      </c>
      <c r="B971" s="280" t="s">
        <v>191</v>
      </c>
      <c r="C971" s="281">
        <v>0</v>
      </c>
      <c r="D971" s="281">
        <v>0</v>
      </c>
      <c r="E971" s="136">
        <f>SUMIFS([2]Sheet1!$D:$D,[2]Sheet1!$A:$A,A971)</f>
        <v>0</v>
      </c>
      <c r="F971" s="147" t="str">
        <f t="shared" si="63"/>
        <v/>
      </c>
      <c r="G971" s="147" t="str">
        <f t="shared" si="64"/>
        <v/>
      </c>
      <c r="H971" s="286" t="str">
        <f t="shared" si="65"/>
        <v>否</v>
      </c>
      <c r="I971" s="271" t="str">
        <f t="shared" si="66"/>
        <v>项</v>
      </c>
    </row>
    <row r="972" s="268" customFormat="true" ht="18.75" hidden="true" spans="1:9">
      <c r="A972" s="279" t="s">
        <v>1858</v>
      </c>
      <c r="B972" s="280" t="s">
        <v>193</v>
      </c>
      <c r="C972" s="281">
        <v>0</v>
      </c>
      <c r="D972" s="281">
        <v>0</v>
      </c>
      <c r="E972" s="136">
        <f>SUMIFS([2]Sheet1!$D:$D,[2]Sheet1!$A:$A,A972)</f>
        <v>0</v>
      </c>
      <c r="F972" s="147" t="str">
        <f t="shared" si="63"/>
        <v/>
      </c>
      <c r="G972" s="147" t="str">
        <f t="shared" si="64"/>
        <v/>
      </c>
      <c r="H972" s="286" t="str">
        <f t="shared" si="65"/>
        <v>否</v>
      </c>
      <c r="I972" s="271" t="str">
        <f t="shared" si="66"/>
        <v>项</v>
      </c>
    </row>
    <row r="973" s="268" customFormat="true" ht="18.75" hidden="true" spans="1:9">
      <c r="A973" s="279" t="s">
        <v>1859</v>
      </c>
      <c r="B973" s="280" t="s">
        <v>1860</v>
      </c>
      <c r="C973" s="281">
        <v>0</v>
      </c>
      <c r="D973" s="281">
        <v>0</v>
      </c>
      <c r="E973" s="136">
        <f>SUMIFS([2]Sheet1!$D:$D,[2]Sheet1!$A:$A,A973)</f>
        <v>0</v>
      </c>
      <c r="F973" s="147" t="str">
        <f t="shared" si="63"/>
        <v/>
      </c>
      <c r="G973" s="147" t="str">
        <f t="shared" si="64"/>
        <v/>
      </c>
      <c r="H973" s="286" t="str">
        <f t="shared" si="65"/>
        <v>否</v>
      </c>
      <c r="I973" s="271" t="str">
        <f t="shared" si="66"/>
        <v>项</v>
      </c>
    </row>
    <row r="974" s="268" customFormat="true" ht="18.75" hidden="true" spans="1:9">
      <c r="A974" s="279" t="s">
        <v>1861</v>
      </c>
      <c r="B974" s="280" t="s">
        <v>1862</v>
      </c>
      <c r="C974" s="281">
        <v>0</v>
      </c>
      <c r="D974" s="281">
        <v>0</v>
      </c>
      <c r="E974" s="136">
        <f>SUMIFS([2]Sheet1!$D:$D,[2]Sheet1!$A:$A,A974)</f>
        <v>0</v>
      </c>
      <c r="F974" s="147" t="str">
        <f t="shared" si="63"/>
        <v/>
      </c>
      <c r="G974" s="147" t="str">
        <f t="shared" si="64"/>
        <v/>
      </c>
      <c r="H974" s="286" t="str">
        <f t="shared" si="65"/>
        <v>否</v>
      </c>
      <c r="I974" s="271" t="str">
        <f t="shared" si="66"/>
        <v>项</v>
      </c>
    </row>
    <row r="975" s="268" customFormat="true" ht="18.75" hidden="true" spans="1:9">
      <c r="A975" s="279" t="s">
        <v>1863</v>
      </c>
      <c r="B975" s="280" t="s">
        <v>1864</v>
      </c>
      <c r="C975" s="281">
        <v>0</v>
      </c>
      <c r="D975" s="281">
        <v>0</v>
      </c>
      <c r="E975" s="136">
        <f>SUMIFS([2]Sheet1!$D:$D,[2]Sheet1!$A:$A,A975)</f>
        <v>0</v>
      </c>
      <c r="F975" s="147" t="str">
        <f t="shared" si="63"/>
        <v/>
      </c>
      <c r="G975" s="147" t="str">
        <f t="shared" si="64"/>
        <v/>
      </c>
      <c r="H975" s="286" t="str">
        <f t="shared" si="65"/>
        <v>否</v>
      </c>
      <c r="I975" s="271" t="str">
        <f t="shared" si="66"/>
        <v>项</v>
      </c>
    </row>
    <row r="976" s="268" customFormat="true" ht="18.75" hidden="true" spans="1:9">
      <c r="A976" s="279" t="s">
        <v>1865</v>
      </c>
      <c r="B976" s="280" t="s">
        <v>1866</v>
      </c>
      <c r="C976" s="281">
        <v>0</v>
      </c>
      <c r="D976" s="281">
        <v>0</v>
      </c>
      <c r="E976" s="136">
        <f>SUMIFS([2]Sheet1!$D:$D,[2]Sheet1!$A:$A,A976)</f>
        <v>0</v>
      </c>
      <c r="F976" s="147" t="str">
        <f t="shared" si="63"/>
        <v/>
      </c>
      <c r="G976" s="147" t="str">
        <f t="shared" si="64"/>
        <v/>
      </c>
      <c r="H976" s="286" t="str">
        <f t="shared" si="65"/>
        <v>否</v>
      </c>
      <c r="I976" s="271" t="str">
        <f t="shared" si="66"/>
        <v>项</v>
      </c>
    </row>
    <row r="977" s="268" customFormat="true" ht="18.75" hidden="true" spans="1:9">
      <c r="A977" s="279" t="s">
        <v>1867</v>
      </c>
      <c r="B977" s="280" t="s">
        <v>1868</v>
      </c>
      <c r="C977" s="281">
        <v>0</v>
      </c>
      <c r="D977" s="281">
        <v>0</v>
      </c>
      <c r="E977" s="136">
        <f>SUMIFS([2]Sheet1!$D:$D,[2]Sheet1!$A:$A,A977)</f>
        <v>0</v>
      </c>
      <c r="F977" s="147" t="str">
        <f t="shared" si="63"/>
        <v/>
      </c>
      <c r="G977" s="147" t="str">
        <f t="shared" si="64"/>
        <v/>
      </c>
      <c r="H977" s="286" t="str">
        <f t="shared" si="65"/>
        <v>否</v>
      </c>
      <c r="I977" s="271" t="str">
        <f t="shared" si="66"/>
        <v>项</v>
      </c>
    </row>
    <row r="978" s="268" customFormat="true" ht="18.75" hidden="true" spans="1:9">
      <c r="A978" s="279" t="s">
        <v>1869</v>
      </c>
      <c r="B978" s="280" t="s">
        <v>1870</v>
      </c>
      <c r="C978" s="281">
        <v>0</v>
      </c>
      <c r="D978" s="281">
        <v>0</v>
      </c>
      <c r="E978" s="136">
        <f>SUMIFS([2]Sheet1!$D:$D,[2]Sheet1!$A:$A,A978)</f>
        <v>0</v>
      </c>
      <c r="F978" s="147" t="str">
        <f t="shared" si="63"/>
        <v/>
      </c>
      <c r="G978" s="147" t="str">
        <f t="shared" si="64"/>
        <v/>
      </c>
      <c r="H978" s="286" t="str">
        <f t="shared" si="65"/>
        <v>否</v>
      </c>
      <c r="I978" s="271" t="str">
        <f t="shared" si="66"/>
        <v>项</v>
      </c>
    </row>
    <row r="979" s="268" customFormat="true" ht="18.75" hidden="true" spans="1:9">
      <c r="A979" s="279" t="s">
        <v>1871</v>
      </c>
      <c r="B979" s="280" t="s">
        <v>1872</v>
      </c>
      <c r="C979" s="281">
        <f>SUM(C980:C988)</f>
        <v>0</v>
      </c>
      <c r="D979" s="281">
        <f>SUM(D980:D988)</f>
        <v>0</v>
      </c>
      <c r="E979" s="281">
        <f>SUM(E980:E988)</f>
        <v>0</v>
      </c>
      <c r="F979" s="147" t="str">
        <f t="shared" si="63"/>
        <v/>
      </c>
      <c r="G979" s="147" t="str">
        <f t="shared" si="64"/>
        <v/>
      </c>
      <c r="H979" s="286" t="str">
        <f t="shared" si="65"/>
        <v>否</v>
      </c>
      <c r="I979" s="271" t="str">
        <f t="shared" si="66"/>
        <v>款</v>
      </c>
    </row>
    <row r="980" s="268" customFormat="true" ht="18.75" hidden="true" spans="1:9">
      <c r="A980" s="279" t="s">
        <v>1873</v>
      </c>
      <c r="B980" s="280" t="s">
        <v>189</v>
      </c>
      <c r="C980" s="281">
        <v>0</v>
      </c>
      <c r="D980" s="281">
        <v>0</v>
      </c>
      <c r="E980" s="136">
        <f>SUMIFS([2]Sheet1!$D:$D,[2]Sheet1!$A:$A,A980)</f>
        <v>0</v>
      </c>
      <c r="F980" s="147" t="str">
        <f t="shared" si="63"/>
        <v/>
      </c>
      <c r="G980" s="147" t="str">
        <f t="shared" si="64"/>
        <v/>
      </c>
      <c r="H980" s="286" t="str">
        <f t="shared" si="65"/>
        <v>否</v>
      </c>
      <c r="I980" s="271" t="str">
        <f t="shared" si="66"/>
        <v>项</v>
      </c>
    </row>
    <row r="981" s="268" customFormat="true" ht="18.75" hidden="true" spans="1:9">
      <c r="A981" s="279" t="s">
        <v>1874</v>
      </c>
      <c r="B981" s="280" t="s">
        <v>191</v>
      </c>
      <c r="C981" s="281">
        <v>0</v>
      </c>
      <c r="D981" s="281">
        <v>0</v>
      </c>
      <c r="E981" s="136">
        <f>SUMIFS([2]Sheet1!$D:$D,[2]Sheet1!$A:$A,A981)</f>
        <v>0</v>
      </c>
      <c r="F981" s="147" t="str">
        <f t="shared" si="63"/>
        <v/>
      </c>
      <c r="G981" s="147" t="str">
        <f t="shared" si="64"/>
        <v/>
      </c>
      <c r="H981" s="286" t="str">
        <f t="shared" si="65"/>
        <v>否</v>
      </c>
      <c r="I981" s="271" t="str">
        <f t="shared" si="66"/>
        <v>项</v>
      </c>
    </row>
    <row r="982" s="268" customFormat="true" ht="18.75" hidden="true" spans="1:9">
      <c r="A982" s="279" t="s">
        <v>1875</v>
      </c>
      <c r="B982" s="280" t="s">
        <v>193</v>
      </c>
      <c r="C982" s="281">
        <v>0</v>
      </c>
      <c r="D982" s="281">
        <v>0</v>
      </c>
      <c r="E982" s="136">
        <f>SUMIFS([2]Sheet1!$D:$D,[2]Sheet1!$A:$A,A982)</f>
        <v>0</v>
      </c>
      <c r="F982" s="147" t="str">
        <f t="shared" si="63"/>
        <v/>
      </c>
      <c r="G982" s="147" t="str">
        <f t="shared" si="64"/>
        <v/>
      </c>
      <c r="H982" s="286" t="str">
        <f t="shared" si="65"/>
        <v>否</v>
      </c>
      <c r="I982" s="271" t="str">
        <f t="shared" si="66"/>
        <v>项</v>
      </c>
    </row>
    <row r="983" s="268" customFormat="true" ht="18.75" hidden="true" spans="1:9">
      <c r="A983" s="279" t="s">
        <v>1876</v>
      </c>
      <c r="B983" s="280" t="s">
        <v>1877</v>
      </c>
      <c r="C983" s="281">
        <v>0</v>
      </c>
      <c r="D983" s="281">
        <v>0</v>
      </c>
      <c r="E983" s="136">
        <f>SUMIFS([2]Sheet1!$D:$D,[2]Sheet1!$A:$A,A983)</f>
        <v>0</v>
      </c>
      <c r="F983" s="147" t="str">
        <f t="shared" si="63"/>
        <v/>
      </c>
      <c r="G983" s="147" t="str">
        <f t="shared" si="64"/>
        <v/>
      </c>
      <c r="H983" s="286" t="str">
        <f t="shared" si="65"/>
        <v>否</v>
      </c>
      <c r="I983" s="271" t="str">
        <f t="shared" si="66"/>
        <v>项</v>
      </c>
    </row>
    <row r="984" s="268" customFormat="true" ht="18.75" hidden="true" spans="1:9">
      <c r="A984" s="279" t="s">
        <v>1878</v>
      </c>
      <c r="B984" s="280" t="s">
        <v>1879</v>
      </c>
      <c r="C984" s="281">
        <v>0</v>
      </c>
      <c r="D984" s="281">
        <v>0</v>
      </c>
      <c r="E984" s="136">
        <f>SUMIFS([2]Sheet1!$D:$D,[2]Sheet1!$A:$A,A984)</f>
        <v>0</v>
      </c>
      <c r="F984" s="147" t="str">
        <f t="shared" si="63"/>
        <v/>
      </c>
      <c r="G984" s="147" t="str">
        <f t="shared" si="64"/>
        <v/>
      </c>
      <c r="H984" s="286" t="str">
        <f t="shared" si="65"/>
        <v>否</v>
      </c>
      <c r="I984" s="271" t="str">
        <f t="shared" si="66"/>
        <v>项</v>
      </c>
    </row>
    <row r="985" s="268" customFormat="true" ht="18.75" hidden="true" spans="1:9">
      <c r="A985" s="279" t="s">
        <v>1880</v>
      </c>
      <c r="B985" s="280" t="s">
        <v>1881</v>
      </c>
      <c r="C985" s="281">
        <v>0</v>
      </c>
      <c r="D985" s="281">
        <v>0</v>
      </c>
      <c r="E985" s="136">
        <f>SUMIFS([2]Sheet1!$D:$D,[2]Sheet1!$A:$A,A985)</f>
        <v>0</v>
      </c>
      <c r="F985" s="147" t="str">
        <f t="shared" si="63"/>
        <v/>
      </c>
      <c r="G985" s="147" t="str">
        <f t="shared" si="64"/>
        <v/>
      </c>
      <c r="H985" s="286" t="str">
        <f t="shared" si="65"/>
        <v>否</v>
      </c>
      <c r="I985" s="271" t="str">
        <f t="shared" si="66"/>
        <v>项</v>
      </c>
    </row>
    <row r="986" s="268" customFormat="true" ht="18.75" hidden="true" spans="1:9">
      <c r="A986" s="279" t="s">
        <v>1882</v>
      </c>
      <c r="B986" s="280" t="s">
        <v>1883</v>
      </c>
      <c r="C986" s="281">
        <v>0</v>
      </c>
      <c r="D986" s="281">
        <v>0</v>
      </c>
      <c r="E986" s="136">
        <f>SUMIFS([2]Sheet1!$D:$D,[2]Sheet1!$A:$A,A986)</f>
        <v>0</v>
      </c>
      <c r="F986" s="147" t="str">
        <f t="shared" si="63"/>
        <v/>
      </c>
      <c r="G986" s="147" t="str">
        <f t="shared" si="64"/>
        <v/>
      </c>
      <c r="H986" s="286" t="str">
        <f t="shared" si="65"/>
        <v>否</v>
      </c>
      <c r="I986" s="271" t="str">
        <f t="shared" si="66"/>
        <v>项</v>
      </c>
    </row>
    <row r="987" s="268" customFormat="true" ht="18.75" hidden="true" spans="1:9">
      <c r="A987" s="279" t="s">
        <v>1884</v>
      </c>
      <c r="B987" s="280" t="s">
        <v>1885</v>
      </c>
      <c r="C987" s="281">
        <v>0</v>
      </c>
      <c r="D987" s="281">
        <v>0</v>
      </c>
      <c r="E987" s="136">
        <f>SUMIFS([2]Sheet1!$D:$D,[2]Sheet1!$A:$A,A987)</f>
        <v>0</v>
      </c>
      <c r="F987" s="147" t="str">
        <f t="shared" si="63"/>
        <v/>
      </c>
      <c r="G987" s="147" t="str">
        <f t="shared" si="64"/>
        <v/>
      </c>
      <c r="H987" s="286" t="str">
        <f t="shared" si="65"/>
        <v>否</v>
      </c>
      <c r="I987" s="271" t="str">
        <f t="shared" si="66"/>
        <v>项</v>
      </c>
    </row>
    <row r="988" s="268" customFormat="true" ht="18.75" hidden="true" spans="1:9">
      <c r="A988" s="279" t="s">
        <v>1886</v>
      </c>
      <c r="B988" s="280" t="s">
        <v>1887</v>
      </c>
      <c r="C988" s="281">
        <v>0</v>
      </c>
      <c r="D988" s="281">
        <v>0</v>
      </c>
      <c r="E988" s="136">
        <f>SUMIFS([2]Sheet1!$D:$D,[2]Sheet1!$A:$A,A988)</f>
        <v>0</v>
      </c>
      <c r="F988" s="147" t="str">
        <f t="shared" si="63"/>
        <v/>
      </c>
      <c r="G988" s="147" t="str">
        <f t="shared" si="64"/>
        <v/>
      </c>
      <c r="H988" s="286" t="str">
        <f t="shared" si="65"/>
        <v>否</v>
      </c>
      <c r="I988" s="271" t="str">
        <f t="shared" si="66"/>
        <v>项</v>
      </c>
    </row>
    <row r="989" s="268" customFormat="true" ht="18.75" spans="1:9">
      <c r="A989" s="279" t="s">
        <v>1888</v>
      </c>
      <c r="B989" s="180" t="s">
        <v>1889</v>
      </c>
      <c r="C989" s="281">
        <f>SUM(C990:C993)</f>
        <v>0</v>
      </c>
      <c r="D989" s="281">
        <f>SUM(D990:D993)</f>
        <v>0</v>
      </c>
      <c r="E989" s="281">
        <f>SUM(E990:E993)</f>
        <v>-666</v>
      </c>
      <c r="F989" s="147" t="str">
        <f t="shared" si="63"/>
        <v/>
      </c>
      <c r="G989" s="147" t="str">
        <f t="shared" si="64"/>
        <v/>
      </c>
      <c r="H989" s="286" t="str">
        <f t="shared" si="65"/>
        <v>是</v>
      </c>
      <c r="I989" s="271" t="str">
        <f t="shared" si="66"/>
        <v>款</v>
      </c>
    </row>
    <row r="990" s="268" customFormat="true" ht="18.75" spans="1:9">
      <c r="A990" s="279" t="s">
        <v>1890</v>
      </c>
      <c r="B990" s="180" t="s">
        <v>1891</v>
      </c>
      <c r="C990" s="281">
        <v>0</v>
      </c>
      <c r="D990" s="281">
        <v>0</v>
      </c>
      <c r="E990" s="136">
        <f>SUMIFS([2]Sheet1!$D:$D,[2]Sheet1!$A:$A,A990)</f>
        <v>-666</v>
      </c>
      <c r="F990" s="147" t="str">
        <f t="shared" si="63"/>
        <v/>
      </c>
      <c r="G990" s="147" t="str">
        <f t="shared" si="64"/>
        <v/>
      </c>
      <c r="H990" s="286" t="str">
        <f t="shared" si="65"/>
        <v>是</v>
      </c>
      <c r="I990" s="271" t="str">
        <f t="shared" si="66"/>
        <v>项</v>
      </c>
    </row>
    <row r="991" s="269" customFormat="true" ht="18.75" hidden="true" spans="1:9">
      <c r="A991" s="279" t="s">
        <v>1892</v>
      </c>
      <c r="B991" s="180" t="s">
        <v>1893</v>
      </c>
      <c r="C991" s="281">
        <v>0</v>
      </c>
      <c r="D991" s="281">
        <v>0</v>
      </c>
      <c r="E991" s="136">
        <f>SUMIFS([2]Sheet1!$D:$D,[2]Sheet1!$A:$A,A991)</f>
        <v>0</v>
      </c>
      <c r="F991" s="147" t="str">
        <f t="shared" si="63"/>
        <v/>
      </c>
      <c r="G991" s="147" t="str">
        <f t="shared" si="64"/>
        <v/>
      </c>
      <c r="H991" s="286" t="str">
        <f t="shared" si="65"/>
        <v>否</v>
      </c>
      <c r="I991" s="271" t="str">
        <f t="shared" si="66"/>
        <v>项</v>
      </c>
    </row>
    <row r="992" s="268" customFormat="true" ht="18.75" hidden="true" spans="1:9">
      <c r="A992" s="279" t="s">
        <v>1894</v>
      </c>
      <c r="B992" s="180" t="s">
        <v>1895</v>
      </c>
      <c r="C992" s="281">
        <v>0</v>
      </c>
      <c r="D992" s="281">
        <v>0</v>
      </c>
      <c r="E992" s="136">
        <f>SUMIFS([2]Sheet1!$D:$D,[2]Sheet1!$A:$A,A992)</f>
        <v>0</v>
      </c>
      <c r="F992" s="147" t="str">
        <f t="shared" si="63"/>
        <v/>
      </c>
      <c r="G992" s="147" t="str">
        <f t="shared" si="64"/>
        <v/>
      </c>
      <c r="H992" s="286" t="str">
        <f t="shared" si="65"/>
        <v>否</v>
      </c>
      <c r="I992" s="271" t="str">
        <f t="shared" si="66"/>
        <v>项</v>
      </c>
    </row>
    <row r="993" s="268" customFormat="true" ht="18.75" hidden="true" spans="1:9">
      <c r="A993" s="279" t="s">
        <v>1896</v>
      </c>
      <c r="B993" s="180" t="s">
        <v>1897</v>
      </c>
      <c r="C993" s="281">
        <v>0</v>
      </c>
      <c r="D993" s="281">
        <v>0</v>
      </c>
      <c r="E993" s="136">
        <f>SUMIFS([2]Sheet1!$D:$D,[2]Sheet1!$A:$A,A993)</f>
        <v>0</v>
      </c>
      <c r="F993" s="147" t="str">
        <f t="shared" si="63"/>
        <v/>
      </c>
      <c r="G993" s="147" t="str">
        <f t="shared" si="64"/>
        <v/>
      </c>
      <c r="H993" s="286" t="str">
        <f t="shared" si="65"/>
        <v>否</v>
      </c>
      <c r="I993" s="271" t="str">
        <f t="shared" si="66"/>
        <v>项</v>
      </c>
    </row>
    <row r="994" s="268" customFormat="true" ht="18.75" hidden="true" spans="1:9">
      <c r="A994" s="279" t="s">
        <v>1898</v>
      </c>
      <c r="B994" s="280" t="s">
        <v>1899</v>
      </c>
      <c r="C994" s="281">
        <f>SUM(C995:C1000)</f>
        <v>0</v>
      </c>
      <c r="D994" s="281">
        <f>SUM(D995:D1000)</f>
        <v>0</v>
      </c>
      <c r="E994" s="281">
        <f>SUM(E995:E1000)</f>
        <v>0</v>
      </c>
      <c r="F994" s="147" t="str">
        <f t="shared" si="63"/>
        <v/>
      </c>
      <c r="G994" s="147" t="str">
        <f t="shared" si="64"/>
        <v/>
      </c>
      <c r="H994" s="286" t="str">
        <f t="shared" si="65"/>
        <v>否</v>
      </c>
      <c r="I994" s="271" t="str">
        <f t="shared" si="66"/>
        <v>款</v>
      </c>
    </row>
    <row r="995" s="268" customFormat="true" ht="18.75" hidden="true" spans="1:9">
      <c r="A995" s="279" t="s">
        <v>1900</v>
      </c>
      <c r="B995" s="280" t="s">
        <v>189</v>
      </c>
      <c r="C995" s="281">
        <v>0</v>
      </c>
      <c r="D995" s="281">
        <v>0</v>
      </c>
      <c r="E995" s="136">
        <f>SUMIFS([2]Sheet1!$D:$D,[2]Sheet1!$A:$A,A995)</f>
        <v>0</v>
      </c>
      <c r="F995" s="147" t="str">
        <f t="shared" si="63"/>
        <v/>
      </c>
      <c r="G995" s="147" t="str">
        <f t="shared" si="64"/>
        <v/>
      </c>
      <c r="H995" s="286" t="str">
        <f t="shared" si="65"/>
        <v>否</v>
      </c>
      <c r="I995" s="271" t="str">
        <f t="shared" si="66"/>
        <v>项</v>
      </c>
    </row>
    <row r="996" s="268" customFormat="true" ht="18.75" hidden="true" spans="1:9">
      <c r="A996" s="279" t="s">
        <v>1901</v>
      </c>
      <c r="B996" s="280" t="s">
        <v>191</v>
      </c>
      <c r="C996" s="281">
        <v>0</v>
      </c>
      <c r="D996" s="281">
        <v>0</v>
      </c>
      <c r="E996" s="136">
        <f>SUMIFS([2]Sheet1!$D:$D,[2]Sheet1!$A:$A,A996)</f>
        <v>0</v>
      </c>
      <c r="F996" s="147" t="str">
        <f t="shared" si="63"/>
        <v/>
      </c>
      <c r="G996" s="147" t="str">
        <f t="shared" si="64"/>
        <v/>
      </c>
      <c r="H996" s="286" t="str">
        <f t="shared" si="65"/>
        <v>否</v>
      </c>
      <c r="I996" s="271" t="str">
        <f t="shared" si="66"/>
        <v>项</v>
      </c>
    </row>
    <row r="997" s="268" customFormat="true" ht="18.75" hidden="true" spans="1:9">
      <c r="A997" s="279" t="s">
        <v>1902</v>
      </c>
      <c r="B997" s="280" t="s">
        <v>193</v>
      </c>
      <c r="C997" s="281">
        <v>0</v>
      </c>
      <c r="D997" s="281">
        <v>0</v>
      </c>
      <c r="E997" s="136">
        <f>SUMIFS([2]Sheet1!$D:$D,[2]Sheet1!$A:$A,A997)</f>
        <v>0</v>
      </c>
      <c r="F997" s="147" t="str">
        <f t="shared" si="63"/>
        <v/>
      </c>
      <c r="G997" s="147" t="str">
        <f t="shared" si="64"/>
        <v/>
      </c>
      <c r="H997" s="286" t="str">
        <f t="shared" si="65"/>
        <v>否</v>
      </c>
      <c r="I997" s="271" t="str">
        <f t="shared" si="66"/>
        <v>项</v>
      </c>
    </row>
    <row r="998" s="268" customFormat="true" ht="18.75" hidden="true" spans="1:9">
      <c r="A998" s="279" t="s">
        <v>1903</v>
      </c>
      <c r="B998" s="280" t="s">
        <v>1868</v>
      </c>
      <c r="C998" s="281">
        <v>0</v>
      </c>
      <c r="D998" s="281">
        <v>0</v>
      </c>
      <c r="E998" s="136">
        <f>SUMIFS([2]Sheet1!$D:$D,[2]Sheet1!$A:$A,A998)</f>
        <v>0</v>
      </c>
      <c r="F998" s="147" t="str">
        <f t="shared" si="63"/>
        <v/>
      </c>
      <c r="G998" s="147" t="str">
        <f t="shared" si="64"/>
        <v/>
      </c>
      <c r="H998" s="286" t="str">
        <f t="shared" si="65"/>
        <v>否</v>
      </c>
      <c r="I998" s="271" t="str">
        <f t="shared" si="66"/>
        <v>项</v>
      </c>
    </row>
    <row r="999" s="268" customFormat="true" ht="18.75" hidden="true" spans="1:9">
      <c r="A999" s="279" t="s">
        <v>1904</v>
      </c>
      <c r="B999" s="280" t="s">
        <v>1905</v>
      </c>
      <c r="C999" s="281">
        <v>0</v>
      </c>
      <c r="D999" s="281">
        <v>0</v>
      </c>
      <c r="E999" s="136">
        <f>SUMIFS([2]Sheet1!$D:$D,[2]Sheet1!$A:$A,A999)</f>
        <v>0</v>
      </c>
      <c r="F999" s="147" t="str">
        <f t="shared" si="63"/>
        <v/>
      </c>
      <c r="G999" s="147" t="str">
        <f t="shared" si="64"/>
        <v/>
      </c>
      <c r="H999" s="286" t="str">
        <f t="shared" si="65"/>
        <v>否</v>
      </c>
      <c r="I999" s="271" t="str">
        <f t="shared" si="66"/>
        <v>项</v>
      </c>
    </row>
    <row r="1000" s="268" customFormat="true" ht="18.75" hidden="true" spans="1:9">
      <c r="A1000" s="279" t="s">
        <v>1906</v>
      </c>
      <c r="B1000" s="280" t="s">
        <v>1907</v>
      </c>
      <c r="C1000" s="281">
        <v>0</v>
      </c>
      <c r="D1000" s="281">
        <v>0</v>
      </c>
      <c r="E1000" s="136">
        <f>SUMIFS([2]Sheet1!$D:$D,[2]Sheet1!$A:$A,A1000)</f>
        <v>0</v>
      </c>
      <c r="F1000" s="147" t="str">
        <f t="shared" si="63"/>
        <v/>
      </c>
      <c r="G1000" s="147" t="str">
        <f t="shared" si="64"/>
        <v/>
      </c>
      <c r="H1000" s="286" t="str">
        <f t="shared" si="65"/>
        <v>否</v>
      </c>
      <c r="I1000" s="271" t="str">
        <f t="shared" si="66"/>
        <v>项</v>
      </c>
    </row>
    <row r="1001" s="268" customFormat="true" ht="18.75" spans="1:9">
      <c r="A1001" s="177" t="s">
        <v>1908</v>
      </c>
      <c r="B1001" s="180" t="s">
        <v>1909</v>
      </c>
      <c r="C1001" s="278">
        <f>SUM(C1002:C1005)</f>
        <v>185</v>
      </c>
      <c r="D1001" s="278">
        <f>SUM(D1002:D1005)</f>
        <v>234</v>
      </c>
      <c r="E1001" s="278">
        <f>SUM(E1002:E1005)</f>
        <v>0</v>
      </c>
      <c r="F1001" s="147">
        <f t="shared" si="63"/>
        <v>-1</v>
      </c>
      <c r="G1001" s="147">
        <f t="shared" si="64"/>
        <v>-1</v>
      </c>
      <c r="H1001" s="286" t="str">
        <f t="shared" si="65"/>
        <v>是</v>
      </c>
      <c r="I1001" s="271" t="str">
        <f t="shared" si="66"/>
        <v>款</v>
      </c>
    </row>
    <row r="1002" s="268" customFormat="true" ht="18.75" spans="1:9">
      <c r="A1002" s="177" t="s">
        <v>1910</v>
      </c>
      <c r="B1002" s="180" t="s">
        <v>1911</v>
      </c>
      <c r="C1002" s="278">
        <v>5</v>
      </c>
      <c r="D1002" s="278">
        <v>234</v>
      </c>
      <c r="E1002" s="136">
        <f>SUMIFS([2]Sheet1!$D:$D,[2]Sheet1!$A:$A,A1002)</f>
        <v>0</v>
      </c>
      <c r="F1002" s="147">
        <f t="shared" si="63"/>
        <v>-1</v>
      </c>
      <c r="G1002" s="147">
        <f t="shared" si="64"/>
        <v>-1</v>
      </c>
      <c r="H1002" s="286" t="str">
        <f t="shared" si="65"/>
        <v>是</v>
      </c>
      <c r="I1002" s="271" t="str">
        <f t="shared" si="66"/>
        <v>项</v>
      </c>
    </row>
    <row r="1003" s="269" customFormat="true" ht="18.75" spans="1:9">
      <c r="A1003" s="177" t="s">
        <v>1912</v>
      </c>
      <c r="B1003" s="180" t="s">
        <v>1913</v>
      </c>
      <c r="C1003" s="278">
        <v>180</v>
      </c>
      <c r="D1003" s="278">
        <v>0</v>
      </c>
      <c r="E1003" s="136">
        <f>SUMIFS([2]Sheet1!$D:$D,[2]Sheet1!$A:$A,A1003)</f>
        <v>0</v>
      </c>
      <c r="F1003" s="147">
        <f t="shared" si="63"/>
        <v>-1</v>
      </c>
      <c r="G1003" s="147" t="str">
        <f t="shared" si="64"/>
        <v/>
      </c>
      <c r="H1003" s="286" t="str">
        <f t="shared" si="65"/>
        <v>是</v>
      </c>
      <c r="I1003" s="271" t="str">
        <f t="shared" si="66"/>
        <v>项</v>
      </c>
    </row>
    <row r="1004" s="268" customFormat="true" ht="18.75" hidden="true" spans="1:9">
      <c r="A1004" s="279" t="s">
        <v>1914</v>
      </c>
      <c r="B1004" s="280" t="s">
        <v>1915</v>
      </c>
      <c r="C1004" s="281">
        <v>0</v>
      </c>
      <c r="D1004" s="281">
        <v>0</v>
      </c>
      <c r="E1004" s="136">
        <f>SUMIFS([2]Sheet1!$D:$D,[2]Sheet1!$A:$A,A1004)</f>
        <v>0</v>
      </c>
      <c r="F1004" s="147" t="str">
        <f t="shared" si="63"/>
        <v/>
      </c>
      <c r="G1004" s="147" t="str">
        <f t="shared" si="64"/>
        <v/>
      </c>
      <c r="H1004" s="286" t="str">
        <f t="shared" si="65"/>
        <v>否</v>
      </c>
      <c r="I1004" s="271" t="str">
        <f t="shared" si="66"/>
        <v>项</v>
      </c>
    </row>
    <row r="1005" s="268" customFormat="true" ht="18.75" hidden="true" spans="1:9">
      <c r="A1005" s="279" t="s">
        <v>1916</v>
      </c>
      <c r="B1005" s="280" t="s">
        <v>1917</v>
      </c>
      <c r="C1005" s="281">
        <v>0</v>
      </c>
      <c r="D1005" s="281">
        <v>0</v>
      </c>
      <c r="E1005" s="136">
        <f>SUMIFS([2]Sheet1!$D:$D,[2]Sheet1!$A:$A,A1005)</f>
        <v>0</v>
      </c>
      <c r="F1005" s="147" t="str">
        <f t="shared" si="63"/>
        <v/>
      </c>
      <c r="G1005" s="147" t="str">
        <f t="shared" si="64"/>
        <v/>
      </c>
      <c r="H1005" s="286" t="str">
        <f t="shared" si="65"/>
        <v>否</v>
      </c>
      <c r="I1005" s="271" t="str">
        <f t="shared" si="66"/>
        <v>项</v>
      </c>
    </row>
    <row r="1006" s="268" customFormat="true" ht="18.75" spans="1:9">
      <c r="A1006" s="177" t="s">
        <v>1918</v>
      </c>
      <c r="B1006" s="180" t="s">
        <v>1919</v>
      </c>
      <c r="C1006" s="278">
        <f>SUM(C1007:C1008)</f>
        <v>33</v>
      </c>
      <c r="D1006" s="278">
        <f>SUM(D1007:D1008)</f>
        <v>0</v>
      </c>
      <c r="E1006" s="278">
        <f>SUM(E1007:E1008)</f>
        <v>666</v>
      </c>
      <c r="F1006" s="147">
        <f t="shared" si="63"/>
        <v>19.182</v>
      </c>
      <c r="G1006" s="147" t="str">
        <f t="shared" si="64"/>
        <v/>
      </c>
      <c r="H1006" s="286" t="str">
        <f t="shared" si="65"/>
        <v>是</v>
      </c>
      <c r="I1006" s="271" t="str">
        <f t="shared" si="66"/>
        <v>款</v>
      </c>
    </row>
    <row r="1007" s="268" customFormat="true" ht="18.75" spans="1:9">
      <c r="A1007" s="279" t="s">
        <v>1920</v>
      </c>
      <c r="B1007" s="280" t="s">
        <v>1921</v>
      </c>
      <c r="C1007" s="281">
        <v>0</v>
      </c>
      <c r="D1007" s="281">
        <v>0</v>
      </c>
      <c r="E1007" s="136">
        <f>SUMIFS([2]Sheet1!$D:$D,[2]Sheet1!$A:$A,A1007)</f>
        <v>666</v>
      </c>
      <c r="F1007" s="147" t="str">
        <f t="shared" si="63"/>
        <v/>
      </c>
      <c r="G1007" s="147" t="str">
        <f t="shared" si="64"/>
        <v/>
      </c>
      <c r="H1007" s="286" t="str">
        <f t="shared" si="65"/>
        <v>是</v>
      </c>
      <c r="I1007" s="271" t="str">
        <f t="shared" si="66"/>
        <v>项</v>
      </c>
    </row>
    <row r="1008" s="269" customFormat="true" ht="18.75" spans="1:9">
      <c r="A1008" s="177" t="s">
        <v>1922</v>
      </c>
      <c r="B1008" s="180" t="s">
        <v>1923</v>
      </c>
      <c r="C1008" s="278">
        <v>33</v>
      </c>
      <c r="D1008" s="278">
        <v>0</v>
      </c>
      <c r="E1008" s="136">
        <f>SUMIFS([2]Sheet1!$D:$D,[2]Sheet1!$A:$A,A1008)</f>
        <v>0</v>
      </c>
      <c r="F1008" s="147">
        <f t="shared" si="63"/>
        <v>-1</v>
      </c>
      <c r="G1008" s="147" t="str">
        <f t="shared" si="64"/>
        <v/>
      </c>
      <c r="H1008" s="286" t="str">
        <f t="shared" si="65"/>
        <v>是</v>
      </c>
      <c r="I1008" s="271" t="str">
        <f t="shared" si="66"/>
        <v>项</v>
      </c>
    </row>
    <row r="1009" s="268" customFormat="true" ht="18.75" spans="1:9">
      <c r="A1009" s="277" t="s">
        <v>157</v>
      </c>
      <c r="B1009" s="178" t="s">
        <v>158</v>
      </c>
      <c r="C1009" s="278">
        <f>C1010+C1020+C1036+C1041+C1058+C1065+C1073</f>
        <v>611</v>
      </c>
      <c r="D1009" s="278">
        <f>D1010+D1020+D1036+D1041+D1058+D1065+D1073</f>
        <v>571</v>
      </c>
      <c r="E1009" s="278">
        <f>E1010+E1020+E1036+E1041+E1058+E1065+E1073</f>
        <v>516</v>
      </c>
      <c r="F1009" s="147">
        <f t="shared" si="63"/>
        <v>-0.155</v>
      </c>
      <c r="G1009" s="147">
        <f t="shared" si="64"/>
        <v>-0.096</v>
      </c>
      <c r="H1009" s="286" t="str">
        <f t="shared" si="65"/>
        <v>是</v>
      </c>
      <c r="I1009" s="271" t="str">
        <f t="shared" si="66"/>
        <v>类</v>
      </c>
    </row>
    <row r="1010" s="268" customFormat="true" ht="18.75" hidden="true" spans="1:9">
      <c r="A1010" s="279" t="s">
        <v>1924</v>
      </c>
      <c r="B1010" s="280" t="s">
        <v>1925</v>
      </c>
      <c r="C1010" s="281">
        <f>SUM(C1011:C1019)</f>
        <v>0</v>
      </c>
      <c r="D1010" s="281">
        <f>SUM(D1011:D1019)</f>
        <v>0</v>
      </c>
      <c r="E1010" s="281">
        <f>SUM(E1011:E1019)</f>
        <v>0</v>
      </c>
      <c r="F1010" s="147" t="str">
        <f t="shared" si="63"/>
        <v/>
      </c>
      <c r="G1010" s="147" t="str">
        <f t="shared" si="64"/>
        <v/>
      </c>
      <c r="H1010" s="286" t="str">
        <f t="shared" si="65"/>
        <v>否</v>
      </c>
      <c r="I1010" s="271" t="str">
        <f t="shared" si="66"/>
        <v>款</v>
      </c>
    </row>
    <row r="1011" s="268" customFormat="true" ht="18.75" hidden="true" spans="1:9">
      <c r="A1011" s="279" t="s">
        <v>1926</v>
      </c>
      <c r="B1011" s="280" t="s">
        <v>189</v>
      </c>
      <c r="C1011" s="281">
        <v>0</v>
      </c>
      <c r="D1011" s="281">
        <v>0</v>
      </c>
      <c r="E1011" s="136">
        <f>SUMIFS([2]Sheet1!$D:$D,[2]Sheet1!$A:$A,A1011)</f>
        <v>0</v>
      </c>
      <c r="F1011" s="147" t="str">
        <f t="shared" si="63"/>
        <v/>
      </c>
      <c r="G1011" s="147" t="str">
        <f t="shared" si="64"/>
        <v/>
      </c>
      <c r="H1011" s="286" t="str">
        <f t="shared" si="65"/>
        <v>否</v>
      </c>
      <c r="I1011" s="271" t="str">
        <f t="shared" si="66"/>
        <v>项</v>
      </c>
    </row>
    <row r="1012" s="268" customFormat="true" ht="18.75" hidden="true" spans="1:9">
      <c r="A1012" s="279" t="s">
        <v>1927</v>
      </c>
      <c r="B1012" s="280" t="s">
        <v>191</v>
      </c>
      <c r="C1012" s="281">
        <v>0</v>
      </c>
      <c r="D1012" s="281">
        <v>0</v>
      </c>
      <c r="E1012" s="136">
        <f>SUMIFS([2]Sheet1!$D:$D,[2]Sheet1!$A:$A,A1012)</f>
        <v>0</v>
      </c>
      <c r="F1012" s="147" t="str">
        <f t="shared" si="63"/>
        <v/>
      </c>
      <c r="G1012" s="147" t="str">
        <f t="shared" si="64"/>
        <v/>
      </c>
      <c r="H1012" s="286" t="str">
        <f t="shared" si="65"/>
        <v>否</v>
      </c>
      <c r="I1012" s="271" t="str">
        <f t="shared" si="66"/>
        <v>项</v>
      </c>
    </row>
    <row r="1013" s="268" customFormat="true" ht="18.75" hidden="true" spans="1:9">
      <c r="A1013" s="279" t="s">
        <v>1928</v>
      </c>
      <c r="B1013" s="280" t="s">
        <v>193</v>
      </c>
      <c r="C1013" s="281">
        <v>0</v>
      </c>
      <c r="D1013" s="281">
        <v>0</v>
      </c>
      <c r="E1013" s="136">
        <f>SUMIFS([2]Sheet1!$D:$D,[2]Sheet1!$A:$A,A1013)</f>
        <v>0</v>
      </c>
      <c r="F1013" s="147" t="str">
        <f t="shared" si="63"/>
        <v/>
      </c>
      <c r="G1013" s="147" t="str">
        <f t="shared" si="64"/>
        <v/>
      </c>
      <c r="H1013" s="286" t="str">
        <f t="shared" si="65"/>
        <v>否</v>
      </c>
      <c r="I1013" s="271" t="str">
        <f t="shared" si="66"/>
        <v>项</v>
      </c>
    </row>
    <row r="1014" s="268" customFormat="true" ht="18.75" hidden="true" spans="1:9">
      <c r="A1014" s="279" t="s">
        <v>1929</v>
      </c>
      <c r="B1014" s="280" t="s">
        <v>1930</v>
      </c>
      <c r="C1014" s="281">
        <v>0</v>
      </c>
      <c r="D1014" s="281">
        <v>0</v>
      </c>
      <c r="E1014" s="136">
        <f>SUMIFS([2]Sheet1!$D:$D,[2]Sheet1!$A:$A,A1014)</f>
        <v>0</v>
      </c>
      <c r="F1014" s="147" t="str">
        <f t="shared" si="63"/>
        <v/>
      </c>
      <c r="G1014" s="147" t="str">
        <f t="shared" si="64"/>
        <v/>
      </c>
      <c r="H1014" s="286" t="str">
        <f t="shared" si="65"/>
        <v>否</v>
      </c>
      <c r="I1014" s="271" t="str">
        <f t="shared" si="66"/>
        <v>项</v>
      </c>
    </row>
    <row r="1015" s="268" customFormat="true" ht="18.75" hidden="true" spans="1:9">
      <c r="A1015" s="279" t="s">
        <v>1931</v>
      </c>
      <c r="B1015" s="280" t="s">
        <v>1932</v>
      </c>
      <c r="C1015" s="281">
        <v>0</v>
      </c>
      <c r="D1015" s="281">
        <v>0</v>
      </c>
      <c r="E1015" s="136">
        <f>SUMIFS([2]Sheet1!$D:$D,[2]Sheet1!$A:$A,A1015)</f>
        <v>0</v>
      </c>
      <c r="F1015" s="147" t="str">
        <f t="shared" si="63"/>
        <v/>
      </c>
      <c r="G1015" s="147" t="str">
        <f t="shared" si="64"/>
        <v/>
      </c>
      <c r="H1015" s="286" t="str">
        <f t="shared" si="65"/>
        <v>否</v>
      </c>
      <c r="I1015" s="271" t="str">
        <f t="shared" si="66"/>
        <v>项</v>
      </c>
    </row>
    <row r="1016" s="268" customFormat="true" ht="18.75" hidden="true" spans="1:9">
      <c r="A1016" s="279" t="s">
        <v>1933</v>
      </c>
      <c r="B1016" s="280" t="s">
        <v>1934</v>
      </c>
      <c r="C1016" s="281">
        <v>0</v>
      </c>
      <c r="D1016" s="281">
        <v>0</v>
      </c>
      <c r="E1016" s="136">
        <f>SUMIFS([2]Sheet1!$D:$D,[2]Sheet1!$A:$A,A1016)</f>
        <v>0</v>
      </c>
      <c r="F1016" s="147" t="str">
        <f t="shared" si="63"/>
        <v/>
      </c>
      <c r="G1016" s="147" t="str">
        <f t="shared" si="64"/>
        <v/>
      </c>
      <c r="H1016" s="286" t="str">
        <f t="shared" si="65"/>
        <v>否</v>
      </c>
      <c r="I1016" s="271" t="str">
        <f t="shared" si="66"/>
        <v>项</v>
      </c>
    </row>
    <row r="1017" s="268" customFormat="true" ht="18.75" hidden="true" spans="1:9">
      <c r="A1017" s="279" t="s">
        <v>1935</v>
      </c>
      <c r="B1017" s="280" t="s">
        <v>1936</v>
      </c>
      <c r="C1017" s="281">
        <v>0</v>
      </c>
      <c r="D1017" s="281">
        <v>0</v>
      </c>
      <c r="E1017" s="136">
        <f>SUMIFS([2]Sheet1!$D:$D,[2]Sheet1!$A:$A,A1017)</f>
        <v>0</v>
      </c>
      <c r="F1017" s="147" t="str">
        <f t="shared" si="63"/>
        <v/>
      </c>
      <c r="G1017" s="147" t="str">
        <f t="shared" si="64"/>
        <v/>
      </c>
      <c r="H1017" s="286" t="str">
        <f t="shared" si="65"/>
        <v>否</v>
      </c>
      <c r="I1017" s="271" t="str">
        <f t="shared" si="66"/>
        <v>项</v>
      </c>
    </row>
    <row r="1018" s="268" customFormat="true" ht="18.75" hidden="true" spans="1:9">
      <c r="A1018" s="279" t="s">
        <v>1937</v>
      </c>
      <c r="B1018" s="280" t="s">
        <v>1938</v>
      </c>
      <c r="C1018" s="281">
        <v>0</v>
      </c>
      <c r="D1018" s="281">
        <v>0</v>
      </c>
      <c r="E1018" s="136">
        <f>SUMIFS([2]Sheet1!$D:$D,[2]Sheet1!$A:$A,A1018)</f>
        <v>0</v>
      </c>
      <c r="F1018" s="147" t="str">
        <f t="shared" si="63"/>
        <v/>
      </c>
      <c r="G1018" s="147" t="str">
        <f t="shared" si="64"/>
        <v/>
      </c>
      <c r="H1018" s="286" t="str">
        <f t="shared" si="65"/>
        <v>否</v>
      </c>
      <c r="I1018" s="271" t="str">
        <f t="shared" si="66"/>
        <v>项</v>
      </c>
    </row>
    <row r="1019" s="268" customFormat="true" ht="18.75" hidden="true" spans="1:9">
      <c r="A1019" s="279" t="s">
        <v>1939</v>
      </c>
      <c r="B1019" s="280" t="s">
        <v>1940</v>
      </c>
      <c r="C1019" s="281">
        <v>0</v>
      </c>
      <c r="D1019" s="281">
        <v>0</v>
      </c>
      <c r="E1019" s="136">
        <f>SUMIFS([2]Sheet1!$D:$D,[2]Sheet1!$A:$A,A1019)</f>
        <v>0</v>
      </c>
      <c r="F1019" s="147" t="str">
        <f t="shared" si="63"/>
        <v/>
      </c>
      <c r="G1019" s="147" t="str">
        <f t="shared" si="64"/>
        <v/>
      </c>
      <c r="H1019" s="286" t="str">
        <f t="shared" si="65"/>
        <v>否</v>
      </c>
      <c r="I1019" s="271" t="str">
        <f t="shared" si="66"/>
        <v>项</v>
      </c>
    </row>
    <row r="1020" s="268" customFormat="true" ht="18.75" hidden="true" spans="1:9">
      <c r="A1020" s="279" t="s">
        <v>1941</v>
      </c>
      <c r="B1020" s="280" t="s">
        <v>1942</v>
      </c>
      <c r="C1020" s="281">
        <f>SUM(C1021:C1035)</f>
        <v>0</v>
      </c>
      <c r="D1020" s="281">
        <f>SUM(D1021:D1035)</f>
        <v>0</v>
      </c>
      <c r="E1020" s="281">
        <f>SUM(E1021:E1035)</f>
        <v>0</v>
      </c>
      <c r="F1020" s="147" t="str">
        <f t="shared" si="63"/>
        <v/>
      </c>
      <c r="G1020" s="147" t="str">
        <f t="shared" si="64"/>
        <v/>
      </c>
      <c r="H1020" s="286" t="str">
        <f t="shared" si="65"/>
        <v>否</v>
      </c>
      <c r="I1020" s="271" t="str">
        <f t="shared" si="66"/>
        <v>款</v>
      </c>
    </row>
    <row r="1021" s="268" customFormat="true" ht="18.75" hidden="true" spans="1:9">
      <c r="A1021" s="279" t="s">
        <v>1943</v>
      </c>
      <c r="B1021" s="280" t="s">
        <v>189</v>
      </c>
      <c r="C1021" s="281">
        <v>0</v>
      </c>
      <c r="D1021" s="281">
        <v>0</v>
      </c>
      <c r="E1021" s="136">
        <f>SUMIFS([2]Sheet1!$D:$D,[2]Sheet1!$A:$A,A1021)</f>
        <v>0</v>
      </c>
      <c r="F1021" s="147" t="str">
        <f t="shared" si="63"/>
        <v/>
      </c>
      <c r="G1021" s="147" t="str">
        <f t="shared" si="64"/>
        <v/>
      </c>
      <c r="H1021" s="286" t="str">
        <f t="shared" si="65"/>
        <v>否</v>
      </c>
      <c r="I1021" s="271" t="str">
        <f t="shared" si="66"/>
        <v>项</v>
      </c>
    </row>
    <row r="1022" s="268" customFormat="true" ht="18.75" hidden="true" spans="1:9">
      <c r="A1022" s="279" t="s">
        <v>1944</v>
      </c>
      <c r="B1022" s="280" t="s">
        <v>191</v>
      </c>
      <c r="C1022" s="281">
        <v>0</v>
      </c>
      <c r="D1022" s="281">
        <v>0</v>
      </c>
      <c r="E1022" s="136">
        <f>SUMIFS([2]Sheet1!$D:$D,[2]Sheet1!$A:$A,A1022)</f>
        <v>0</v>
      </c>
      <c r="F1022" s="147" t="str">
        <f t="shared" si="63"/>
        <v/>
      </c>
      <c r="G1022" s="147" t="str">
        <f t="shared" si="64"/>
        <v/>
      </c>
      <c r="H1022" s="286" t="str">
        <f t="shared" si="65"/>
        <v>否</v>
      </c>
      <c r="I1022" s="271" t="str">
        <f t="shared" si="66"/>
        <v>项</v>
      </c>
    </row>
    <row r="1023" s="268" customFormat="true" ht="18.75" hidden="true" spans="1:9">
      <c r="A1023" s="279" t="s">
        <v>1945</v>
      </c>
      <c r="B1023" s="280" t="s">
        <v>193</v>
      </c>
      <c r="C1023" s="281">
        <v>0</v>
      </c>
      <c r="D1023" s="281">
        <v>0</v>
      </c>
      <c r="E1023" s="136">
        <f>SUMIFS([2]Sheet1!$D:$D,[2]Sheet1!$A:$A,A1023)</f>
        <v>0</v>
      </c>
      <c r="F1023" s="147" t="str">
        <f t="shared" si="63"/>
        <v/>
      </c>
      <c r="G1023" s="147" t="str">
        <f t="shared" si="64"/>
        <v/>
      </c>
      <c r="H1023" s="286" t="str">
        <f t="shared" si="65"/>
        <v>否</v>
      </c>
      <c r="I1023" s="271" t="str">
        <f t="shared" si="66"/>
        <v>项</v>
      </c>
    </row>
    <row r="1024" s="268" customFormat="true" ht="18.75" hidden="true" spans="1:9">
      <c r="A1024" s="279" t="s">
        <v>1946</v>
      </c>
      <c r="B1024" s="280" t="s">
        <v>1947</v>
      </c>
      <c r="C1024" s="281">
        <v>0</v>
      </c>
      <c r="D1024" s="281">
        <v>0</v>
      </c>
      <c r="E1024" s="136">
        <f>SUMIFS([2]Sheet1!$D:$D,[2]Sheet1!$A:$A,A1024)</f>
        <v>0</v>
      </c>
      <c r="F1024" s="147" t="str">
        <f t="shared" si="63"/>
        <v/>
      </c>
      <c r="G1024" s="147" t="str">
        <f t="shared" si="64"/>
        <v/>
      </c>
      <c r="H1024" s="286" t="str">
        <f t="shared" si="65"/>
        <v>否</v>
      </c>
      <c r="I1024" s="271" t="str">
        <f t="shared" si="66"/>
        <v>项</v>
      </c>
    </row>
    <row r="1025" s="268" customFormat="true" ht="18.75" hidden="true" spans="1:9">
      <c r="A1025" s="279" t="s">
        <v>1948</v>
      </c>
      <c r="B1025" s="280" t="s">
        <v>1949</v>
      </c>
      <c r="C1025" s="281">
        <v>0</v>
      </c>
      <c r="D1025" s="281">
        <v>0</v>
      </c>
      <c r="E1025" s="136">
        <f>SUMIFS([2]Sheet1!$D:$D,[2]Sheet1!$A:$A,A1025)</f>
        <v>0</v>
      </c>
      <c r="F1025" s="147" t="str">
        <f t="shared" si="63"/>
        <v/>
      </c>
      <c r="G1025" s="147" t="str">
        <f t="shared" si="64"/>
        <v/>
      </c>
      <c r="H1025" s="286" t="str">
        <f t="shared" si="65"/>
        <v>否</v>
      </c>
      <c r="I1025" s="271" t="str">
        <f t="shared" si="66"/>
        <v>项</v>
      </c>
    </row>
    <row r="1026" s="268" customFormat="true" ht="18.75" hidden="true" spans="1:9">
      <c r="A1026" s="279" t="s">
        <v>1950</v>
      </c>
      <c r="B1026" s="280" t="s">
        <v>1951</v>
      </c>
      <c r="C1026" s="281">
        <v>0</v>
      </c>
      <c r="D1026" s="281">
        <v>0</v>
      </c>
      <c r="E1026" s="136">
        <f>SUMIFS([2]Sheet1!$D:$D,[2]Sheet1!$A:$A,A1026)</f>
        <v>0</v>
      </c>
      <c r="F1026" s="147" t="str">
        <f t="shared" si="63"/>
        <v/>
      </c>
      <c r="G1026" s="147" t="str">
        <f t="shared" si="64"/>
        <v/>
      </c>
      <c r="H1026" s="286" t="str">
        <f t="shared" si="65"/>
        <v>否</v>
      </c>
      <c r="I1026" s="271" t="str">
        <f t="shared" si="66"/>
        <v>项</v>
      </c>
    </row>
    <row r="1027" s="268" customFormat="true" ht="18.75" hidden="true" spans="1:9">
      <c r="A1027" s="279" t="s">
        <v>1952</v>
      </c>
      <c r="B1027" s="280" t="s">
        <v>1953</v>
      </c>
      <c r="C1027" s="281">
        <v>0</v>
      </c>
      <c r="D1027" s="281">
        <v>0</v>
      </c>
      <c r="E1027" s="136">
        <f>SUMIFS([2]Sheet1!$D:$D,[2]Sheet1!$A:$A,A1027)</f>
        <v>0</v>
      </c>
      <c r="F1027" s="147" t="str">
        <f t="shared" si="63"/>
        <v/>
      </c>
      <c r="G1027" s="147" t="str">
        <f t="shared" si="64"/>
        <v/>
      </c>
      <c r="H1027" s="286" t="str">
        <f t="shared" si="65"/>
        <v>否</v>
      </c>
      <c r="I1027" s="271" t="str">
        <f t="shared" si="66"/>
        <v>项</v>
      </c>
    </row>
    <row r="1028" s="268" customFormat="true" ht="18.75" hidden="true" spans="1:9">
      <c r="A1028" s="279" t="s">
        <v>1954</v>
      </c>
      <c r="B1028" s="280" t="s">
        <v>1955</v>
      </c>
      <c r="C1028" s="281">
        <v>0</v>
      </c>
      <c r="D1028" s="281">
        <v>0</v>
      </c>
      <c r="E1028" s="136">
        <f>SUMIFS([2]Sheet1!$D:$D,[2]Sheet1!$A:$A,A1028)</f>
        <v>0</v>
      </c>
      <c r="F1028" s="147" t="str">
        <f t="shared" si="63"/>
        <v/>
      </c>
      <c r="G1028" s="147" t="str">
        <f t="shared" si="64"/>
        <v/>
      </c>
      <c r="H1028" s="286" t="str">
        <f t="shared" si="65"/>
        <v>否</v>
      </c>
      <c r="I1028" s="271" t="str">
        <f t="shared" si="66"/>
        <v>项</v>
      </c>
    </row>
    <row r="1029" s="268" customFormat="true" ht="18.75" hidden="true" spans="1:9">
      <c r="A1029" s="279" t="s">
        <v>1956</v>
      </c>
      <c r="B1029" s="280" t="s">
        <v>1957</v>
      </c>
      <c r="C1029" s="281">
        <v>0</v>
      </c>
      <c r="D1029" s="281">
        <v>0</v>
      </c>
      <c r="E1029" s="136">
        <f>SUMIFS([2]Sheet1!$D:$D,[2]Sheet1!$A:$A,A1029)</f>
        <v>0</v>
      </c>
      <c r="F1029" s="147" t="str">
        <f t="shared" ref="F1029:F1092" si="67">IF(C1029&gt;0,E1029/C1029-1,IF(C1029&lt;0,-(E1029/C1029-1),""))</f>
        <v/>
      </c>
      <c r="G1029" s="147" t="str">
        <f t="shared" ref="G1029:G1092" si="68">IFERROR(E1029/D1029-1,"")</f>
        <v/>
      </c>
      <c r="H1029" s="286" t="str">
        <f t="shared" ref="H1029:H1092" si="69">IF(LEN(A1029)=3,"是",IF(B1029&lt;&gt;"",IF(SUM(C1029:E1029)&lt;&gt;0,"是","否"),"是"))</f>
        <v>否</v>
      </c>
      <c r="I1029" s="271" t="str">
        <f t="shared" ref="I1029:I1092" si="70">IF(LEN(A1029)=3,"类",IF(LEN(A1029)=5,"款","项"))</f>
        <v>项</v>
      </c>
    </row>
    <row r="1030" s="268" customFormat="true" ht="18.75" hidden="true" spans="1:9">
      <c r="A1030" s="279" t="s">
        <v>1958</v>
      </c>
      <c r="B1030" s="280" t="s">
        <v>1959</v>
      </c>
      <c r="C1030" s="281">
        <v>0</v>
      </c>
      <c r="D1030" s="281">
        <v>0</v>
      </c>
      <c r="E1030" s="136">
        <f>SUMIFS([2]Sheet1!$D:$D,[2]Sheet1!$A:$A,A1030)</f>
        <v>0</v>
      </c>
      <c r="F1030" s="147" t="str">
        <f t="shared" si="67"/>
        <v/>
      </c>
      <c r="G1030" s="147" t="str">
        <f t="shared" si="68"/>
        <v/>
      </c>
      <c r="H1030" s="286" t="str">
        <f t="shared" si="69"/>
        <v>否</v>
      </c>
      <c r="I1030" s="271" t="str">
        <f t="shared" si="70"/>
        <v>项</v>
      </c>
    </row>
    <row r="1031" s="268" customFormat="true" ht="18.75" hidden="true" spans="1:9">
      <c r="A1031" s="279" t="s">
        <v>1960</v>
      </c>
      <c r="B1031" s="280" t="s">
        <v>1961</v>
      </c>
      <c r="C1031" s="281">
        <v>0</v>
      </c>
      <c r="D1031" s="281">
        <v>0</v>
      </c>
      <c r="E1031" s="136">
        <f>SUMIFS([2]Sheet1!$D:$D,[2]Sheet1!$A:$A,A1031)</f>
        <v>0</v>
      </c>
      <c r="F1031" s="147" t="str">
        <f t="shared" si="67"/>
        <v/>
      </c>
      <c r="G1031" s="147" t="str">
        <f t="shared" si="68"/>
        <v/>
      </c>
      <c r="H1031" s="286" t="str">
        <f t="shared" si="69"/>
        <v>否</v>
      </c>
      <c r="I1031" s="271" t="str">
        <f t="shared" si="70"/>
        <v>项</v>
      </c>
    </row>
    <row r="1032" s="268" customFormat="true" ht="18.75" hidden="true" spans="1:9">
      <c r="A1032" s="279" t="s">
        <v>1962</v>
      </c>
      <c r="B1032" s="280" t="s">
        <v>1963</v>
      </c>
      <c r="C1032" s="281">
        <v>0</v>
      </c>
      <c r="D1032" s="281">
        <v>0</v>
      </c>
      <c r="E1032" s="136">
        <f>SUMIFS([2]Sheet1!$D:$D,[2]Sheet1!$A:$A,A1032)</f>
        <v>0</v>
      </c>
      <c r="F1032" s="147" t="str">
        <f t="shared" si="67"/>
        <v/>
      </c>
      <c r="G1032" s="147" t="str">
        <f t="shared" si="68"/>
        <v/>
      </c>
      <c r="H1032" s="286" t="str">
        <f t="shared" si="69"/>
        <v>否</v>
      </c>
      <c r="I1032" s="271" t="str">
        <f t="shared" si="70"/>
        <v>项</v>
      </c>
    </row>
    <row r="1033" s="268" customFormat="true" ht="18.75" hidden="true" spans="1:9">
      <c r="A1033" s="279" t="s">
        <v>1964</v>
      </c>
      <c r="B1033" s="280" t="s">
        <v>1965</v>
      </c>
      <c r="C1033" s="281">
        <v>0</v>
      </c>
      <c r="D1033" s="281">
        <v>0</v>
      </c>
      <c r="E1033" s="136">
        <f>SUMIFS([2]Sheet1!$D:$D,[2]Sheet1!$A:$A,A1033)</f>
        <v>0</v>
      </c>
      <c r="F1033" s="147" t="str">
        <f t="shared" si="67"/>
        <v/>
      </c>
      <c r="G1033" s="147" t="str">
        <f t="shared" si="68"/>
        <v/>
      </c>
      <c r="H1033" s="286" t="str">
        <f t="shared" si="69"/>
        <v>否</v>
      </c>
      <c r="I1033" s="271" t="str">
        <f t="shared" si="70"/>
        <v>项</v>
      </c>
    </row>
    <row r="1034" s="268" customFormat="true" ht="18.75" hidden="true" spans="1:9">
      <c r="A1034" s="279" t="s">
        <v>1966</v>
      </c>
      <c r="B1034" s="280" t="s">
        <v>1967</v>
      </c>
      <c r="C1034" s="281">
        <v>0</v>
      </c>
      <c r="D1034" s="281">
        <v>0</v>
      </c>
      <c r="E1034" s="136">
        <f>SUMIFS([2]Sheet1!$D:$D,[2]Sheet1!$A:$A,A1034)</f>
        <v>0</v>
      </c>
      <c r="F1034" s="147" t="str">
        <f t="shared" si="67"/>
        <v/>
      </c>
      <c r="G1034" s="147" t="str">
        <f t="shared" si="68"/>
        <v/>
      </c>
      <c r="H1034" s="286" t="str">
        <f t="shared" si="69"/>
        <v>否</v>
      </c>
      <c r="I1034" s="271" t="str">
        <f t="shared" si="70"/>
        <v>项</v>
      </c>
    </row>
    <row r="1035" s="268" customFormat="true" ht="18.75" hidden="true" spans="1:9">
      <c r="A1035" s="279" t="s">
        <v>1968</v>
      </c>
      <c r="B1035" s="280" t="s">
        <v>1969</v>
      </c>
      <c r="C1035" s="281">
        <v>0</v>
      </c>
      <c r="D1035" s="281">
        <v>0</v>
      </c>
      <c r="E1035" s="136">
        <f>SUMIFS([2]Sheet1!$D:$D,[2]Sheet1!$A:$A,A1035)</f>
        <v>0</v>
      </c>
      <c r="F1035" s="147" t="str">
        <f t="shared" si="67"/>
        <v/>
      </c>
      <c r="G1035" s="147" t="str">
        <f t="shared" si="68"/>
        <v/>
      </c>
      <c r="H1035" s="286" t="str">
        <f t="shared" si="69"/>
        <v>否</v>
      </c>
      <c r="I1035" s="271" t="str">
        <f t="shared" si="70"/>
        <v>项</v>
      </c>
    </row>
    <row r="1036" s="268" customFormat="true" ht="18.75" hidden="true" spans="1:9">
      <c r="A1036" s="279" t="s">
        <v>1970</v>
      </c>
      <c r="B1036" s="280" t="s">
        <v>1971</v>
      </c>
      <c r="C1036" s="281">
        <f>SUM(C1037:C1040)</f>
        <v>0</v>
      </c>
      <c r="D1036" s="281">
        <f>SUM(D1037:D1040)</f>
        <v>0</v>
      </c>
      <c r="E1036" s="281">
        <f>SUM(E1037:E1040)</f>
        <v>0</v>
      </c>
      <c r="F1036" s="147" t="str">
        <f t="shared" si="67"/>
        <v/>
      </c>
      <c r="G1036" s="147" t="str">
        <f t="shared" si="68"/>
        <v/>
      </c>
      <c r="H1036" s="286" t="str">
        <f t="shared" si="69"/>
        <v>否</v>
      </c>
      <c r="I1036" s="271" t="str">
        <f t="shared" si="70"/>
        <v>款</v>
      </c>
    </row>
    <row r="1037" s="268" customFormat="true" ht="18.75" hidden="true" spans="1:9">
      <c r="A1037" s="279" t="s">
        <v>1972</v>
      </c>
      <c r="B1037" s="280" t="s">
        <v>189</v>
      </c>
      <c r="C1037" s="281">
        <v>0</v>
      </c>
      <c r="D1037" s="281">
        <v>0</v>
      </c>
      <c r="E1037" s="136">
        <f>SUMIFS([2]Sheet1!$D:$D,[2]Sheet1!$A:$A,A1037)</f>
        <v>0</v>
      </c>
      <c r="F1037" s="147" t="str">
        <f t="shared" si="67"/>
        <v/>
      </c>
      <c r="G1037" s="147" t="str">
        <f t="shared" si="68"/>
        <v/>
      </c>
      <c r="H1037" s="286" t="str">
        <f t="shared" si="69"/>
        <v>否</v>
      </c>
      <c r="I1037" s="271" t="str">
        <f t="shared" si="70"/>
        <v>项</v>
      </c>
    </row>
    <row r="1038" s="268" customFormat="true" ht="18.75" hidden="true" spans="1:9">
      <c r="A1038" s="279" t="s">
        <v>1973</v>
      </c>
      <c r="B1038" s="280" t="s">
        <v>191</v>
      </c>
      <c r="C1038" s="281">
        <v>0</v>
      </c>
      <c r="D1038" s="281">
        <v>0</v>
      </c>
      <c r="E1038" s="136">
        <f>SUMIFS([2]Sheet1!$D:$D,[2]Sheet1!$A:$A,A1038)</f>
        <v>0</v>
      </c>
      <c r="F1038" s="147" t="str">
        <f t="shared" si="67"/>
        <v/>
      </c>
      <c r="G1038" s="147" t="str">
        <f t="shared" si="68"/>
        <v/>
      </c>
      <c r="H1038" s="286" t="str">
        <f t="shared" si="69"/>
        <v>否</v>
      </c>
      <c r="I1038" s="271" t="str">
        <f t="shared" si="70"/>
        <v>项</v>
      </c>
    </row>
    <row r="1039" s="268" customFormat="true" ht="18.75" hidden="true" spans="1:9">
      <c r="A1039" s="279" t="s">
        <v>1974</v>
      </c>
      <c r="B1039" s="280" t="s">
        <v>193</v>
      </c>
      <c r="C1039" s="281">
        <v>0</v>
      </c>
      <c r="D1039" s="281">
        <v>0</v>
      </c>
      <c r="E1039" s="136">
        <f>SUMIFS([2]Sheet1!$D:$D,[2]Sheet1!$A:$A,A1039)</f>
        <v>0</v>
      </c>
      <c r="F1039" s="147" t="str">
        <f t="shared" si="67"/>
        <v/>
      </c>
      <c r="G1039" s="147" t="str">
        <f t="shared" si="68"/>
        <v/>
      </c>
      <c r="H1039" s="286" t="str">
        <f t="shared" si="69"/>
        <v>否</v>
      </c>
      <c r="I1039" s="271" t="str">
        <f t="shared" si="70"/>
        <v>项</v>
      </c>
    </row>
    <row r="1040" s="268" customFormat="true" ht="18.75" hidden="true" spans="1:9">
      <c r="A1040" s="279" t="s">
        <v>1975</v>
      </c>
      <c r="B1040" s="280" t="s">
        <v>1976</v>
      </c>
      <c r="C1040" s="281">
        <v>0</v>
      </c>
      <c r="D1040" s="281">
        <v>0</v>
      </c>
      <c r="E1040" s="136">
        <f>SUMIFS([2]Sheet1!$D:$D,[2]Sheet1!$A:$A,A1040)</f>
        <v>0</v>
      </c>
      <c r="F1040" s="147" t="str">
        <f t="shared" si="67"/>
        <v/>
      </c>
      <c r="G1040" s="147" t="str">
        <f t="shared" si="68"/>
        <v/>
      </c>
      <c r="H1040" s="286" t="str">
        <f t="shared" si="69"/>
        <v>否</v>
      </c>
      <c r="I1040" s="271" t="str">
        <f t="shared" si="70"/>
        <v>项</v>
      </c>
    </row>
    <row r="1041" s="268" customFormat="true" ht="18.75" spans="1:9">
      <c r="A1041" s="177" t="s">
        <v>1977</v>
      </c>
      <c r="B1041" s="180" t="s">
        <v>1978</v>
      </c>
      <c r="C1041" s="278">
        <f>SUM(C1042:C1057)</f>
        <v>471</v>
      </c>
      <c r="D1041" s="278">
        <f>SUM(D1042:D1057)</f>
        <v>571</v>
      </c>
      <c r="E1041" s="278">
        <f>SUM(E1042:E1057)</f>
        <v>509</v>
      </c>
      <c r="F1041" s="147">
        <f t="shared" si="67"/>
        <v>0.081</v>
      </c>
      <c r="G1041" s="147">
        <f t="shared" si="68"/>
        <v>-0.109</v>
      </c>
      <c r="H1041" s="286" t="str">
        <f t="shared" si="69"/>
        <v>是</v>
      </c>
      <c r="I1041" s="271" t="str">
        <f t="shared" si="70"/>
        <v>款</v>
      </c>
    </row>
    <row r="1042" s="268" customFormat="true" ht="18.75" spans="1:9">
      <c r="A1042" s="177" t="s">
        <v>1979</v>
      </c>
      <c r="B1042" s="180" t="s">
        <v>189</v>
      </c>
      <c r="C1042" s="278">
        <v>461</v>
      </c>
      <c r="D1042" s="278">
        <v>571</v>
      </c>
      <c r="E1042" s="136">
        <f>SUMIFS([2]Sheet1!$D:$D,[2]Sheet1!$A:$A,A1042)</f>
        <v>509</v>
      </c>
      <c r="F1042" s="147">
        <f t="shared" si="67"/>
        <v>0.104</v>
      </c>
      <c r="G1042" s="147">
        <f t="shared" si="68"/>
        <v>-0.109</v>
      </c>
      <c r="H1042" s="286" t="str">
        <f t="shared" si="69"/>
        <v>是</v>
      </c>
      <c r="I1042" s="271" t="str">
        <f t="shared" si="70"/>
        <v>项</v>
      </c>
    </row>
    <row r="1043" s="269" customFormat="true" ht="18.75" hidden="true" spans="1:9">
      <c r="A1043" s="279" t="s">
        <v>1980</v>
      </c>
      <c r="B1043" s="280" t="s">
        <v>191</v>
      </c>
      <c r="C1043" s="281">
        <v>0</v>
      </c>
      <c r="D1043" s="281">
        <v>0</v>
      </c>
      <c r="E1043" s="136">
        <f>SUMIFS([2]Sheet1!$D:$D,[2]Sheet1!$A:$A,A1043)</f>
        <v>0</v>
      </c>
      <c r="F1043" s="147" t="str">
        <f t="shared" si="67"/>
        <v/>
      </c>
      <c r="G1043" s="147" t="str">
        <f t="shared" si="68"/>
        <v/>
      </c>
      <c r="H1043" s="286" t="str">
        <f t="shared" si="69"/>
        <v>否</v>
      </c>
      <c r="I1043" s="271" t="str">
        <f t="shared" si="70"/>
        <v>项</v>
      </c>
    </row>
    <row r="1044" s="268" customFormat="true" ht="18.75" hidden="true" spans="1:9">
      <c r="A1044" s="279" t="s">
        <v>1981</v>
      </c>
      <c r="B1044" s="280" t="s">
        <v>193</v>
      </c>
      <c r="C1044" s="281">
        <v>0</v>
      </c>
      <c r="D1044" s="281">
        <v>0</v>
      </c>
      <c r="E1044" s="136">
        <f>SUMIFS([2]Sheet1!$D:$D,[2]Sheet1!$A:$A,A1044)</f>
        <v>0</v>
      </c>
      <c r="F1044" s="147" t="str">
        <f t="shared" si="67"/>
        <v/>
      </c>
      <c r="G1044" s="147" t="str">
        <f t="shared" si="68"/>
        <v/>
      </c>
      <c r="H1044" s="286" t="str">
        <f t="shared" si="69"/>
        <v>否</v>
      </c>
      <c r="I1044" s="271" t="str">
        <f t="shared" si="70"/>
        <v>项</v>
      </c>
    </row>
    <row r="1045" s="268" customFormat="true" ht="18.75" hidden="true" spans="1:9">
      <c r="A1045" s="279" t="s">
        <v>1982</v>
      </c>
      <c r="B1045" s="280" t="s">
        <v>1983</v>
      </c>
      <c r="C1045" s="281">
        <v>0</v>
      </c>
      <c r="D1045" s="281">
        <v>0</v>
      </c>
      <c r="E1045" s="136">
        <f>SUMIFS([2]Sheet1!$D:$D,[2]Sheet1!$A:$A,A1045)</f>
        <v>0</v>
      </c>
      <c r="F1045" s="147" t="str">
        <f t="shared" si="67"/>
        <v/>
      </c>
      <c r="G1045" s="147" t="str">
        <f t="shared" si="68"/>
        <v/>
      </c>
      <c r="H1045" s="286" t="str">
        <f t="shared" si="69"/>
        <v>否</v>
      </c>
      <c r="I1045" s="271" t="str">
        <f t="shared" si="70"/>
        <v>项</v>
      </c>
    </row>
    <row r="1046" s="268" customFormat="true" ht="18.75" hidden="true" spans="1:9">
      <c r="A1046" s="279" t="s">
        <v>1984</v>
      </c>
      <c r="B1046" s="288" t="s">
        <v>1985</v>
      </c>
      <c r="C1046" s="281">
        <v>0</v>
      </c>
      <c r="D1046" s="281">
        <v>0</v>
      </c>
      <c r="E1046" s="136">
        <f>SUMIFS([2]Sheet1!$D:$D,[2]Sheet1!$A:$A,A1046)</f>
        <v>0</v>
      </c>
      <c r="F1046" s="147" t="str">
        <f t="shared" si="67"/>
        <v/>
      </c>
      <c r="G1046" s="147" t="str">
        <f t="shared" si="68"/>
        <v/>
      </c>
      <c r="H1046" s="286" t="str">
        <f t="shared" si="69"/>
        <v>否</v>
      </c>
      <c r="I1046" s="271" t="str">
        <f t="shared" si="70"/>
        <v>项</v>
      </c>
    </row>
    <row r="1047" s="268" customFormat="true" ht="18.75" hidden="true" spans="1:9">
      <c r="A1047" s="279" t="s">
        <v>1986</v>
      </c>
      <c r="B1047" s="280" t="s">
        <v>1987</v>
      </c>
      <c r="C1047" s="281">
        <v>0</v>
      </c>
      <c r="D1047" s="281">
        <v>0</v>
      </c>
      <c r="E1047" s="136">
        <f>SUMIFS([2]Sheet1!$D:$D,[2]Sheet1!$A:$A,A1047)</f>
        <v>0</v>
      </c>
      <c r="F1047" s="147" t="str">
        <f t="shared" si="67"/>
        <v/>
      </c>
      <c r="G1047" s="147" t="str">
        <f t="shared" si="68"/>
        <v/>
      </c>
      <c r="H1047" s="286" t="str">
        <f t="shared" si="69"/>
        <v>否</v>
      </c>
      <c r="I1047" s="271" t="str">
        <f t="shared" si="70"/>
        <v>项</v>
      </c>
    </row>
    <row r="1048" s="268" customFormat="true" ht="18.75" hidden="true" spans="1:9">
      <c r="A1048" s="279" t="s">
        <v>1988</v>
      </c>
      <c r="B1048" s="280" t="s">
        <v>1989</v>
      </c>
      <c r="C1048" s="281">
        <v>0</v>
      </c>
      <c r="D1048" s="281">
        <v>0</v>
      </c>
      <c r="E1048" s="136">
        <f>SUMIFS([2]Sheet1!$D:$D,[2]Sheet1!$A:$A,A1048)</f>
        <v>0</v>
      </c>
      <c r="F1048" s="147" t="str">
        <f t="shared" si="67"/>
        <v/>
      </c>
      <c r="G1048" s="147" t="str">
        <f t="shared" si="68"/>
        <v/>
      </c>
      <c r="H1048" s="286" t="str">
        <f t="shared" si="69"/>
        <v>否</v>
      </c>
      <c r="I1048" s="271" t="str">
        <f t="shared" si="70"/>
        <v>项</v>
      </c>
    </row>
    <row r="1049" s="268" customFormat="true" ht="18.75" hidden="true" spans="1:9">
      <c r="A1049" s="279" t="s">
        <v>1990</v>
      </c>
      <c r="B1049" s="288" t="s">
        <v>1991</v>
      </c>
      <c r="C1049" s="281">
        <v>0</v>
      </c>
      <c r="D1049" s="281">
        <v>0</v>
      </c>
      <c r="E1049" s="136">
        <f>SUMIFS([2]Sheet1!$D:$D,[2]Sheet1!$A:$A,A1049)</f>
        <v>0</v>
      </c>
      <c r="F1049" s="147" t="str">
        <f t="shared" si="67"/>
        <v/>
      </c>
      <c r="G1049" s="147" t="str">
        <f t="shared" si="68"/>
        <v/>
      </c>
      <c r="H1049" s="286" t="str">
        <f t="shared" si="69"/>
        <v>否</v>
      </c>
      <c r="I1049" s="271" t="str">
        <f t="shared" si="70"/>
        <v>项</v>
      </c>
    </row>
    <row r="1050" s="268" customFormat="true" ht="18.75" hidden="true" spans="1:9">
      <c r="A1050" s="279" t="s">
        <v>1992</v>
      </c>
      <c r="B1050" s="288" t="s">
        <v>1993</v>
      </c>
      <c r="C1050" s="281">
        <v>0</v>
      </c>
      <c r="D1050" s="281">
        <v>0</v>
      </c>
      <c r="E1050" s="136">
        <f>SUMIFS([2]Sheet1!$D:$D,[2]Sheet1!$A:$A,A1050)</f>
        <v>0</v>
      </c>
      <c r="F1050" s="147" t="str">
        <f t="shared" si="67"/>
        <v/>
      </c>
      <c r="G1050" s="147" t="str">
        <f t="shared" si="68"/>
        <v/>
      </c>
      <c r="H1050" s="286" t="str">
        <f t="shared" si="69"/>
        <v>否</v>
      </c>
      <c r="I1050" s="271" t="str">
        <f t="shared" si="70"/>
        <v>项</v>
      </c>
    </row>
    <row r="1051" s="268" customFormat="true" ht="18.75" hidden="true" spans="1:9">
      <c r="A1051" s="279" t="s">
        <v>1994</v>
      </c>
      <c r="B1051" s="288" t="s">
        <v>1995</v>
      </c>
      <c r="C1051" s="281">
        <v>0</v>
      </c>
      <c r="D1051" s="281">
        <v>0</v>
      </c>
      <c r="E1051" s="136">
        <f>SUMIFS([2]Sheet1!$D:$D,[2]Sheet1!$A:$A,A1051)</f>
        <v>0</v>
      </c>
      <c r="F1051" s="147" t="str">
        <f t="shared" si="67"/>
        <v/>
      </c>
      <c r="G1051" s="147" t="str">
        <f t="shared" si="68"/>
        <v/>
      </c>
      <c r="H1051" s="286" t="str">
        <f t="shared" si="69"/>
        <v>否</v>
      </c>
      <c r="I1051" s="271" t="str">
        <f t="shared" si="70"/>
        <v>项</v>
      </c>
    </row>
    <row r="1052" s="268" customFormat="true" ht="18.75" hidden="true" spans="1:9">
      <c r="A1052" s="279" t="s">
        <v>1996</v>
      </c>
      <c r="B1052" s="288" t="s">
        <v>1997</v>
      </c>
      <c r="C1052" s="281">
        <v>0</v>
      </c>
      <c r="D1052" s="281">
        <v>0</v>
      </c>
      <c r="E1052" s="136">
        <f>SUMIFS([2]Sheet1!$D:$D,[2]Sheet1!$A:$A,A1052)</f>
        <v>0</v>
      </c>
      <c r="F1052" s="147" t="str">
        <f t="shared" si="67"/>
        <v/>
      </c>
      <c r="G1052" s="147" t="str">
        <f t="shared" si="68"/>
        <v/>
      </c>
      <c r="H1052" s="286" t="str">
        <f t="shared" si="69"/>
        <v>否</v>
      </c>
      <c r="I1052" s="271" t="str">
        <f t="shared" si="70"/>
        <v>项</v>
      </c>
    </row>
    <row r="1053" s="268" customFormat="true" ht="18.75" hidden="true" spans="1:9">
      <c r="A1053" s="279" t="s">
        <v>1998</v>
      </c>
      <c r="B1053" s="288" t="s">
        <v>1999</v>
      </c>
      <c r="C1053" s="281">
        <v>0</v>
      </c>
      <c r="D1053" s="281">
        <v>0</v>
      </c>
      <c r="E1053" s="136">
        <f>SUMIFS([2]Sheet1!$D:$D,[2]Sheet1!$A:$A,A1053)</f>
        <v>0</v>
      </c>
      <c r="F1053" s="147" t="str">
        <f t="shared" si="67"/>
        <v/>
      </c>
      <c r="G1053" s="147" t="str">
        <f t="shared" si="68"/>
        <v/>
      </c>
      <c r="H1053" s="286" t="str">
        <f t="shared" si="69"/>
        <v>否</v>
      </c>
      <c r="I1053" s="271" t="str">
        <f t="shared" si="70"/>
        <v>项</v>
      </c>
    </row>
    <row r="1054" s="268" customFormat="true" ht="18.75" hidden="true" spans="1:9">
      <c r="A1054" s="289">
        <v>2150516</v>
      </c>
      <c r="B1054" s="309" t="s">
        <v>2000</v>
      </c>
      <c r="C1054" s="281">
        <v>0</v>
      </c>
      <c r="D1054" s="281">
        <v>0</v>
      </c>
      <c r="E1054" s="136">
        <f>SUMIFS([2]Sheet1!$D:$D,[2]Sheet1!$A:$A,A1054)</f>
        <v>0</v>
      </c>
      <c r="F1054" s="147" t="str">
        <f t="shared" si="67"/>
        <v/>
      </c>
      <c r="G1054" s="147" t="str">
        <f t="shared" si="68"/>
        <v/>
      </c>
      <c r="H1054" s="286" t="str">
        <f t="shared" si="69"/>
        <v>否</v>
      </c>
      <c r="I1054" s="271" t="str">
        <f t="shared" si="70"/>
        <v>项</v>
      </c>
    </row>
    <row r="1055" s="268" customFormat="true" ht="18.75" spans="1:9">
      <c r="A1055" s="310">
        <v>2150517</v>
      </c>
      <c r="B1055" s="311" t="s">
        <v>2001</v>
      </c>
      <c r="C1055" s="278">
        <v>10</v>
      </c>
      <c r="D1055" s="278">
        <v>0</v>
      </c>
      <c r="E1055" s="136">
        <f>SUMIFS([2]Sheet1!$D:$D,[2]Sheet1!$A:$A,A1055)</f>
        <v>0</v>
      </c>
      <c r="F1055" s="147">
        <f t="shared" si="67"/>
        <v>-1</v>
      </c>
      <c r="G1055" s="147" t="str">
        <f t="shared" si="68"/>
        <v/>
      </c>
      <c r="H1055" s="286" t="str">
        <f t="shared" si="69"/>
        <v>是</v>
      </c>
      <c r="I1055" s="271" t="str">
        <f t="shared" si="70"/>
        <v>项</v>
      </c>
    </row>
    <row r="1056" s="268" customFormat="true" ht="18.75" hidden="true" spans="1:9">
      <c r="A1056" s="289">
        <v>2150550</v>
      </c>
      <c r="B1056" s="309" t="s">
        <v>1077</v>
      </c>
      <c r="C1056" s="281">
        <v>0</v>
      </c>
      <c r="D1056" s="281">
        <v>0</v>
      </c>
      <c r="E1056" s="136">
        <f>SUMIFS([2]Sheet1!$D:$D,[2]Sheet1!$A:$A,A1056)</f>
        <v>0</v>
      </c>
      <c r="F1056" s="147" t="str">
        <f t="shared" si="67"/>
        <v/>
      </c>
      <c r="G1056" s="147" t="str">
        <f t="shared" si="68"/>
        <v/>
      </c>
      <c r="H1056" s="286" t="str">
        <f t="shared" si="69"/>
        <v>否</v>
      </c>
      <c r="I1056" s="271" t="str">
        <f t="shared" si="70"/>
        <v>项</v>
      </c>
    </row>
    <row r="1057" s="268" customFormat="true" ht="18.75" hidden="true" spans="1:9">
      <c r="A1057" s="279" t="s">
        <v>2002</v>
      </c>
      <c r="B1057" s="280" t="s">
        <v>2003</v>
      </c>
      <c r="C1057" s="281">
        <v>0</v>
      </c>
      <c r="D1057" s="281">
        <v>0</v>
      </c>
      <c r="E1057" s="136">
        <f>SUMIFS([2]Sheet1!$D:$D,[2]Sheet1!$A:$A,A1057)</f>
        <v>0</v>
      </c>
      <c r="F1057" s="147" t="str">
        <f t="shared" si="67"/>
        <v/>
      </c>
      <c r="G1057" s="147" t="str">
        <f t="shared" si="68"/>
        <v/>
      </c>
      <c r="H1057" s="286" t="str">
        <f t="shared" si="69"/>
        <v>否</v>
      </c>
      <c r="I1057" s="271" t="str">
        <f t="shared" si="70"/>
        <v>项</v>
      </c>
    </row>
    <row r="1058" s="268" customFormat="true" ht="18.75" hidden="true" spans="1:9">
      <c r="A1058" s="279" t="s">
        <v>2004</v>
      </c>
      <c r="B1058" s="280" t="s">
        <v>2005</v>
      </c>
      <c r="C1058" s="281">
        <f>SUM(C1059:C1064)</f>
        <v>0</v>
      </c>
      <c r="D1058" s="281">
        <f>SUM(D1059:D1064)</f>
        <v>0</v>
      </c>
      <c r="E1058" s="281">
        <f>SUM(E1059:E1064)</f>
        <v>0</v>
      </c>
      <c r="F1058" s="147" t="str">
        <f t="shared" si="67"/>
        <v/>
      </c>
      <c r="G1058" s="147" t="str">
        <f t="shared" si="68"/>
        <v/>
      </c>
      <c r="H1058" s="286" t="str">
        <f t="shared" si="69"/>
        <v>否</v>
      </c>
      <c r="I1058" s="271" t="str">
        <f t="shared" si="70"/>
        <v>款</v>
      </c>
    </row>
    <row r="1059" s="268" customFormat="true" ht="18.75" hidden="true" spans="1:9">
      <c r="A1059" s="279" t="s">
        <v>2006</v>
      </c>
      <c r="B1059" s="280" t="s">
        <v>189</v>
      </c>
      <c r="C1059" s="281">
        <v>0</v>
      </c>
      <c r="D1059" s="281">
        <v>0</v>
      </c>
      <c r="E1059" s="136">
        <f>SUMIFS([2]Sheet1!$D:$D,[2]Sheet1!$A:$A,A1059)</f>
        <v>0</v>
      </c>
      <c r="F1059" s="147" t="str">
        <f t="shared" si="67"/>
        <v/>
      </c>
      <c r="G1059" s="147" t="str">
        <f t="shared" si="68"/>
        <v/>
      </c>
      <c r="H1059" s="286" t="str">
        <f t="shared" si="69"/>
        <v>否</v>
      </c>
      <c r="I1059" s="271" t="str">
        <f t="shared" si="70"/>
        <v>项</v>
      </c>
    </row>
    <row r="1060" s="268" customFormat="true" ht="18.75" hidden="true" spans="1:9">
      <c r="A1060" s="279" t="s">
        <v>2007</v>
      </c>
      <c r="B1060" s="280" t="s">
        <v>191</v>
      </c>
      <c r="C1060" s="281">
        <v>0</v>
      </c>
      <c r="D1060" s="281">
        <v>0</v>
      </c>
      <c r="E1060" s="136">
        <f>SUMIFS([2]Sheet1!$D:$D,[2]Sheet1!$A:$A,A1060)</f>
        <v>0</v>
      </c>
      <c r="F1060" s="147" t="str">
        <f t="shared" si="67"/>
        <v/>
      </c>
      <c r="G1060" s="147" t="str">
        <f t="shared" si="68"/>
        <v/>
      </c>
      <c r="H1060" s="286" t="str">
        <f t="shared" si="69"/>
        <v>否</v>
      </c>
      <c r="I1060" s="271" t="str">
        <f t="shared" si="70"/>
        <v>项</v>
      </c>
    </row>
    <row r="1061" s="268" customFormat="true" ht="18.75" hidden="true" spans="1:9">
      <c r="A1061" s="279" t="s">
        <v>2008</v>
      </c>
      <c r="B1061" s="280" t="s">
        <v>193</v>
      </c>
      <c r="C1061" s="281">
        <v>0</v>
      </c>
      <c r="D1061" s="281">
        <v>0</v>
      </c>
      <c r="E1061" s="136">
        <f>SUMIFS([2]Sheet1!$D:$D,[2]Sheet1!$A:$A,A1061)</f>
        <v>0</v>
      </c>
      <c r="F1061" s="147" t="str">
        <f t="shared" si="67"/>
        <v/>
      </c>
      <c r="G1061" s="147" t="str">
        <f t="shared" si="68"/>
        <v/>
      </c>
      <c r="H1061" s="286" t="str">
        <f t="shared" si="69"/>
        <v>否</v>
      </c>
      <c r="I1061" s="271" t="str">
        <f t="shared" si="70"/>
        <v>项</v>
      </c>
    </row>
    <row r="1062" s="268" customFormat="true" ht="18.75" hidden="true" spans="1:9">
      <c r="A1062" s="279" t="s">
        <v>2009</v>
      </c>
      <c r="B1062" s="280" t="s">
        <v>2010</v>
      </c>
      <c r="C1062" s="281">
        <v>0</v>
      </c>
      <c r="D1062" s="281">
        <v>0</v>
      </c>
      <c r="E1062" s="136">
        <f>SUMIFS([2]Sheet1!$D:$D,[2]Sheet1!$A:$A,A1062)</f>
        <v>0</v>
      </c>
      <c r="F1062" s="147" t="str">
        <f t="shared" si="67"/>
        <v/>
      </c>
      <c r="G1062" s="147" t="str">
        <f t="shared" si="68"/>
        <v/>
      </c>
      <c r="H1062" s="286" t="str">
        <f t="shared" si="69"/>
        <v>否</v>
      </c>
      <c r="I1062" s="271" t="str">
        <f t="shared" si="70"/>
        <v>项</v>
      </c>
    </row>
    <row r="1063" s="268" customFormat="true" ht="18.75" hidden="true" spans="1:9">
      <c r="A1063" s="279" t="s">
        <v>2011</v>
      </c>
      <c r="B1063" s="280" t="s">
        <v>2012</v>
      </c>
      <c r="C1063" s="281">
        <v>0</v>
      </c>
      <c r="D1063" s="281">
        <v>0</v>
      </c>
      <c r="E1063" s="136">
        <f>SUMIFS([2]Sheet1!$D:$D,[2]Sheet1!$A:$A,A1063)</f>
        <v>0</v>
      </c>
      <c r="F1063" s="147" t="str">
        <f t="shared" si="67"/>
        <v/>
      </c>
      <c r="G1063" s="147" t="str">
        <f t="shared" si="68"/>
        <v/>
      </c>
      <c r="H1063" s="286" t="str">
        <f t="shared" si="69"/>
        <v>否</v>
      </c>
      <c r="I1063" s="271" t="str">
        <f t="shared" si="70"/>
        <v>项</v>
      </c>
    </row>
    <row r="1064" s="268" customFormat="true" ht="18.75" hidden="true" spans="1:9">
      <c r="A1064" s="279" t="s">
        <v>2013</v>
      </c>
      <c r="B1064" s="280" t="s">
        <v>2014</v>
      </c>
      <c r="C1064" s="281">
        <v>0</v>
      </c>
      <c r="D1064" s="281">
        <v>0</v>
      </c>
      <c r="E1064" s="136">
        <f>SUMIFS([2]Sheet1!$D:$D,[2]Sheet1!$A:$A,A1064)</f>
        <v>0</v>
      </c>
      <c r="F1064" s="147" t="str">
        <f t="shared" si="67"/>
        <v/>
      </c>
      <c r="G1064" s="147" t="str">
        <f t="shared" si="68"/>
        <v/>
      </c>
      <c r="H1064" s="286" t="str">
        <f t="shared" si="69"/>
        <v>否</v>
      </c>
      <c r="I1064" s="271" t="str">
        <f t="shared" si="70"/>
        <v>项</v>
      </c>
    </row>
    <row r="1065" s="268" customFormat="true" ht="18.75" spans="1:9">
      <c r="A1065" s="177" t="s">
        <v>2015</v>
      </c>
      <c r="B1065" s="180" t="s">
        <v>2016</v>
      </c>
      <c r="C1065" s="278">
        <f>SUM(C1066:C1072)</f>
        <v>140</v>
      </c>
      <c r="D1065" s="278">
        <f>SUM(D1066:D1072)</f>
        <v>0</v>
      </c>
      <c r="E1065" s="278">
        <f>SUM(E1066:E1072)</f>
        <v>7</v>
      </c>
      <c r="F1065" s="147">
        <f t="shared" si="67"/>
        <v>-0.95</v>
      </c>
      <c r="G1065" s="147" t="str">
        <f t="shared" si="68"/>
        <v/>
      </c>
      <c r="H1065" s="286" t="str">
        <f t="shared" si="69"/>
        <v>是</v>
      </c>
      <c r="I1065" s="271" t="str">
        <f t="shared" si="70"/>
        <v>款</v>
      </c>
    </row>
    <row r="1066" s="268" customFormat="true" ht="18.75" hidden="true" spans="1:9">
      <c r="A1066" s="279" t="s">
        <v>2017</v>
      </c>
      <c r="B1066" s="280" t="s">
        <v>189</v>
      </c>
      <c r="C1066" s="281">
        <v>0</v>
      </c>
      <c r="D1066" s="281">
        <v>0</v>
      </c>
      <c r="E1066" s="136">
        <f>SUMIFS([2]Sheet1!$D:$D,[2]Sheet1!$A:$A,A1066)</f>
        <v>0</v>
      </c>
      <c r="F1066" s="147" t="str">
        <f t="shared" si="67"/>
        <v/>
      </c>
      <c r="G1066" s="147" t="str">
        <f t="shared" si="68"/>
        <v/>
      </c>
      <c r="H1066" s="286" t="str">
        <f t="shared" si="69"/>
        <v>否</v>
      </c>
      <c r="I1066" s="271" t="str">
        <f t="shared" si="70"/>
        <v>项</v>
      </c>
    </row>
    <row r="1067" s="269" customFormat="true" ht="18.75" hidden="true" spans="1:9">
      <c r="A1067" s="279" t="s">
        <v>2018</v>
      </c>
      <c r="B1067" s="280" t="s">
        <v>191</v>
      </c>
      <c r="C1067" s="281">
        <v>0</v>
      </c>
      <c r="D1067" s="281">
        <v>0</v>
      </c>
      <c r="E1067" s="136">
        <f>SUMIFS([2]Sheet1!$D:$D,[2]Sheet1!$A:$A,A1067)</f>
        <v>0</v>
      </c>
      <c r="F1067" s="147" t="str">
        <f t="shared" si="67"/>
        <v/>
      </c>
      <c r="G1067" s="147" t="str">
        <f t="shared" si="68"/>
        <v/>
      </c>
      <c r="H1067" s="286" t="str">
        <f t="shared" si="69"/>
        <v>否</v>
      </c>
      <c r="I1067" s="271" t="str">
        <f t="shared" si="70"/>
        <v>项</v>
      </c>
    </row>
    <row r="1068" s="268" customFormat="true" ht="18.75" hidden="true" spans="1:9">
      <c r="A1068" s="279" t="s">
        <v>2019</v>
      </c>
      <c r="B1068" s="280" t="s">
        <v>193</v>
      </c>
      <c r="C1068" s="281">
        <v>0</v>
      </c>
      <c r="D1068" s="281">
        <v>0</v>
      </c>
      <c r="E1068" s="136">
        <f>SUMIFS([2]Sheet1!$D:$D,[2]Sheet1!$A:$A,A1068)</f>
        <v>0</v>
      </c>
      <c r="F1068" s="147" t="str">
        <f t="shared" si="67"/>
        <v/>
      </c>
      <c r="G1068" s="147" t="str">
        <f t="shared" si="68"/>
        <v/>
      </c>
      <c r="H1068" s="286" t="str">
        <f t="shared" si="69"/>
        <v>否</v>
      </c>
      <c r="I1068" s="271" t="str">
        <f t="shared" si="70"/>
        <v>项</v>
      </c>
    </row>
    <row r="1069" s="268" customFormat="true" ht="18.75" hidden="true" spans="1:9">
      <c r="A1069" s="279" t="s">
        <v>2020</v>
      </c>
      <c r="B1069" s="280" t="s">
        <v>2021</v>
      </c>
      <c r="C1069" s="281">
        <v>0</v>
      </c>
      <c r="D1069" s="281">
        <v>0</v>
      </c>
      <c r="E1069" s="136">
        <f>SUMIFS([2]Sheet1!$D:$D,[2]Sheet1!$A:$A,A1069)</f>
        <v>0</v>
      </c>
      <c r="F1069" s="147" t="str">
        <f t="shared" si="67"/>
        <v/>
      </c>
      <c r="G1069" s="147" t="str">
        <f t="shared" si="68"/>
        <v/>
      </c>
      <c r="H1069" s="286" t="str">
        <f t="shared" si="69"/>
        <v>否</v>
      </c>
      <c r="I1069" s="271" t="str">
        <f t="shared" si="70"/>
        <v>项</v>
      </c>
    </row>
    <row r="1070" s="268" customFormat="true" ht="18.75" spans="1:9">
      <c r="A1070" s="177" t="s">
        <v>2022</v>
      </c>
      <c r="B1070" s="180" t="s">
        <v>2023</v>
      </c>
      <c r="C1070" s="278">
        <v>140</v>
      </c>
      <c r="D1070" s="278">
        <v>0</v>
      </c>
      <c r="E1070" s="136">
        <f>SUMIFS([2]Sheet1!$D:$D,[2]Sheet1!$A:$A,A1070)</f>
        <v>7</v>
      </c>
      <c r="F1070" s="147">
        <f t="shared" si="67"/>
        <v>-0.95</v>
      </c>
      <c r="G1070" s="147" t="str">
        <f t="shared" si="68"/>
        <v/>
      </c>
      <c r="H1070" s="286" t="str">
        <f t="shared" si="69"/>
        <v>是</v>
      </c>
      <c r="I1070" s="271" t="str">
        <f t="shared" si="70"/>
        <v>项</v>
      </c>
    </row>
    <row r="1071" s="268" customFormat="true" ht="18.75" hidden="true" spans="1:9">
      <c r="A1071" s="289">
        <v>2150806</v>
      </c>
      <c r="B1071" s="301" t="s">
        <v>2024</v>
      </c>
      <c r="C1071" s="281">
        <v>0</v>
      </c>
      <c r="D1071" s="281">
        <v>0</v>
      </c>
      <c r="E1071" s="136">
        <f>SUMIFS([2]Sheet1!$D:$D,[2]Sheet1!$A:$A,A1071)</f>
        <v>0</v>
      </c>
      <c r="F1071" s="147" t="str">
        <f t="shared" si="67"/>
        <v/>
      </c>
      <c r="G1071" s="147" t="str">
        <f t="shared" si="68"/>
        <v/>
      </c>
      <c r="H1071" s="286" t="str">
        <f t="shared" si="69"/>
        <v>否</v>
      </c>
      <c r="I1071" s="271" t="str">
        <f t="shared" si="70"/>
        <v>项</v>
      </c>
    </row>
    <row r="1072" s="268" customFormat="true" ht="18.75" hidden="true" spans="1:9">
      <c r="A1072" s="279" t="s">
        <v>2025</v>
      </c>
      <c r="B1072" s="280" t="s">
        <v>2026</v>
      </c>
      <c r="C1072" s="281">
        <v>0</v>
      </c>
      <c r="D1072" s="281">
        <v>0</v>
      </c>
      <c r="E1072" s="136">
        <f>SUMIFS([2]Sheet1!$D:$D,[2]Sheet1!$A:$A,A1072)</f>
        <v>0</v>
      </c>
      <c r="F1072" s="147" t="str">
        <f t="shared" si="67"/>
        <v/>
      </c>
      <c r="G1072" s="147" t="str">
        <f t="shared" si="68"/>
        <v/>
      </c>
      <c r="H1072" s="286" t="str">
        <f t="shared" si="69"/>
        <v>否</v>
      </c>
      <c r="I1072" s="271" t="str">
        <f t="shared" si="70"/>
        <v>项</v>
      </c>
    </row>
    <row r="1073" s="268" customFormat="true" ht="18.75" hidden="true" spans="1:9">
      <c r="A1073" s="279" t="s">
        <v>2027</v>
      </c>
      <c r="B1073" s="280" t="s">
        <v>2028</v>
      </c>
      <c r="C1073" s="281">
        <f>SUM(C1074:C1078)</f>
        <v>0</v>
      </c>
      <c r="D1073" s="281">
        <f>SUM(D1074:D1078)</f>
        <v>0</v>
      </c>
      <c r="E1073" s="281">
        <f>SUM(E1074:E1078)</f>
        <v>0</v>
      </c>
      <c r="F1073" s="147" t="str">
        <f t="shared" si="67"/>
        <v/>
      </c>
      <c r="G1073" s="147" t="str">
        <f t="shared" si="68"/>
        <v/>
      </c>
      <c r="H1073" s="286" t="str">
        <f t="shared" si="69"/>
        <v>否</v>
      </c>
      <c r="I1073" s="271" t="str">
        <f t="shared" si="70"/>
        <v>款</v>
      </c>
    </row>
    <row r="1074" s="268" customFormat="true" ht="18.75" hidden="true" spans="1:9">
      <c r="A1074" s="279" t="s">
        <v>2029</v>
      </c>
      <c r="B1074" s="280" t="s">
        <v>2030</v>
      </c>
      <c r="C1074" s="281">
        <v>0</v>
      </c>
      <c r="D1074" s="281">
        <v>0</v>
      </c>
      <c r="E1074" s="136">
        <f>SUMIFS([2]Sheet1!$D:$D,[2]Sheet1!$A:$A,A1074)</f>
        <v>0</v>
      </c>
      <c r="F1074" s="147" t="str">
        <f t="shared" si="67"/>
        <v/>
      </c>
      <c r="G1074" s="147" t="str">
        <f t="shared" si="68"/>
        <v/>
      </c>
      <c r="H1074" s="286" t="str">
        <f t="shared" si="69"/>
        <v>否</v>
      </c>
      <c r="I1074" s="271" t="str">
        <f t="shared" si="70"/>
        <v>项</v>
      </c>
    </row>
    <row r="1075" s="268" customFormat="true" ht="18.75" hidden="true" spans="1:9">
      <c r="A1075" s="279" t="s">
        <v>2031</v>
      </c>
      <c r="B1075" s="280" t="s">
        <v>2032</v>
      </c>
      <c r="C1075" s="281">
        <v>0</v>
      </c>
      <c r="D1075" s="281">
        <v>0</v>
      </c>
      <c r="E1075" s="136">
        <f>SUMIFS([2]Sheet1!$D:$D,[2]Sheet1!$A:$A,A1075)</f>
        <v>0</v>
      </c>
      <c r="F1075" s="147" t="str">
        <f t="shared" si="67"/>
        <v/>
      </c>
      <c r="G1075" s="147" t="str">
        <f t="shared" si="68"/>
        <v/>
      </c>
      <c r="H1075" s="286" t="str">
        <f t="shared" si="69"/>
        <v>否</v>
      </c>
      <c r="I1075" s="271" t="str">
        <f t="shared" si="70"/>
        <v>项</v>
      </c>
    </row>
    <row r="1076" s="268" customFormat="true" ht="18.75" hidden="true" spans="1:9">
      <c r="A1076" s="279" t="s">
        <v>2033</v>
      </c>
      <c r="B1076" s="280" t="s">
        <v>2034</v>
      </c>
      <c r="C1076" s="281">
        <v>0</v>
      </c>
      <c r="D1076" s="281">
        <v>0</v>
      </c>
      <c r="E1076" s="136">
        <f>SUMIFS([2]Sheet1!$D:$D,[2]Sheet1!$A:$A,A1076)</f>
        <v>0</v>
      </c>
      <c r="F1076" s="147" t="str">
        <f t="shared" si="67"/>
        <v/>
      </c>
      <c r="G1076" s="147" t="str">
        <f t="shared" si="68"/>
        <v/>
      </c>
      <c r="H1076" s="286" t="str">
        <f t="shared" si="69"/>
        <v>否</v>
      </c>
      <c r="I1076" s="271" t="str">
        <f t="shared" si="70"/>
        <v>项</v>
      </c>
    </row>
    <row r="1077" s="268" customFormat="true" ht="18.75" hidden="true" spans="1:9">
      <c r="A1077" s="279" t="s">
        <v>2035</v>
      </c>
      <c r="B1077" s="280" t="s">
        <v>2036</v>
      </c>
      <c r="C1077" s="281">
        <v>0</v>
      </c>
      <c r="D1077" s="281">
        <v>0</v>
      </c>
      <c r="E1077" s="136">
        <f>SUMIFS([2]Sheet1!$D:$D,[2]Sheet1!$A:$A,A1077)</f>
        <v>0</v>
      </c>
      <c r="F1077" s="147" t="str">
        <f t="shared" si="67"/>
        <v/>
      </c>
      <c r="G1077" s="147" t="str">
        <f t="shared" si="68"/>
        <v/>
      </c>
      <c r="H1077" s="286" t="str">
        <f t="shared" si="69"/>
        <v>否</v>
      </c>
      <c r="I1077" s="271" t="str">
        <f t="shared" si="70"/>
        <v>项</v>
      </c>
    </row>
    <row r="1078" s="268" customFormat="true" ht="18.75" hidden="true" spans="1:9">
      <c r="A1078" s="279" t="s">
        <v>2037</v>
      </c>
      <c r="B1078" s="280" t="s">
        <v>2038</v>
      </c>
      <c r="C1078" s="281">
        <v>0</v>
      </c>
      <c r="D1078" s="281">
        <v>0</v>
      </c>
      <c r="E1078" s="136">
        <f>SUMIFS([2]Sheet1!$D:$D,[2]Sheet1!$A:$A,A1078)</f>
        <v>0</v>
      </c>
      <c r="F1078" s="147" t="str">
        <f t="shared" si="67"/>
        <v/>
      </c>
      <c r="G1078" s="147" t="str">
        <f t="shared" si="68"/>
        <v/>
      </c>
      <c r="H1078" s="286" t="str">
        <f t="shared" si="69"/>
        <v>否</v>
      </c>
      <c r="I1078" s="271" t="str">
        <f t="shared" si="70"/>
        <v>项</v>
      </c>
    </row>
    <row r="1079" s="268" customFormat="true" ht="18.75" spans="1:9">
      <c r="A1079" s="277" t="s">
        <v>159</v>
      </c>
      <c r="B1079" s="178" t="s">
        <v>160</v>
      </c>
      <c r="C1079" s="278">
        <f>C1080+C1090+C1096</f>
        <v>332</v>
      </c>
      <c r="D1079" s="278">
        <f>D1080+D1090+D1096</f>
        <v>172</v>
      </c>
      <c r="E1079" s="278">
        <f>E1080+E1090+E1096</f>
        <v>175</v>
      </c>
      <c r="F1079" s="147">
        <f t="shared" si="67"/>
        <v>-0.473</v>
      </c>
      <c r="G1079" s="147">
        <f t="shared" si="68"/>
        <v>0.017</v>
      </c>
      <c r="H1079" s="286" t="str">
        <f t="shared" si="69"/>
        <v>是</v>
      </c>
      <c r="I1079" s="271" t="str">
        <f t="shared" si="70"/>
        <v>类</v>
      </c>
    </row>
    <row r="1080" s="268" customFormat="true" ht="18.75" spans="1:9">
      <c r="A1080" s="177" t="s">
        <v>2039</v>
      </c>
      <c r="B1080" s="180" t="s">
        <v>2040</v>
      </c>
      <c r="C1080" s="278">
        <f>SUM(C1081:C1089)</f>
        <v>152</v>
      </c>
      <c r="D1080" s="278">
        <f>SUM(D1081:D1089)</f>
        <v>172</v>
      </c>
      <c r="E1080" s="278">
        <f>SUM(E1081:E1089)</f>
        <v>175</v>
      </c>
      <c r="F1080" s="147">
        <f t="shared" si="67"/>
        <v>0.151</v>
      </c>
      <c r="G1080" s="147">
        <f t="shared" si="68"/>
        <v>0.017</v>
      </c>
      <c r="H1080" s="286" t="str">
        <f t="shared" si="69"/>
        <v>是</v>
      </c>
      <c r="I1080" s="271" t="str">
        <f t="shared" si="70"/>
        <v>款</v>
      </c>
    </row>
    <row r="1081" s="268" customFormat="true" ht="18.75" spans="1:9">
      <c r="A1081" s="177" t="s">
        <v>2041</v>
      </c>
      <c r="B1081" s="180" t="s">
        <v>189</v>
      </c>
      <c r="C1081" s="278">
        <v>146</v>
      </c>
      <c r="D1081" s="278">
        <v>168</v>
      </c>
      <c r="E1081" s="136">
        <f>SUMIFS([2]Sheet1!$D:$D,[2]Sheet1!$A:$A,A1081)</f>
        <v>171</v>
      </c>
      <c r="F1081" s="147">
        <f t="shared" si="67"/>
        <v>0.171</v>
      </c>
      <c r="G1081" s="147">
        <f t="shared" si="68"/>
        <v>0.018</v>
      </c>
      <c r="H1081" s="286" t="str">
        <f t="shared" si="69"/>
        <v>是</v>
      </c>
      <c r="I1081" s="271" t="str">
        <f t="shared" si="70"/>
        <v>项</v>
      </c>
    </row>
    <row r="1082" s="269" customFormat="true" ht="18.75" hidden="true" spans="1:9">
      <c r="A1082" s="279" t="s">
        <v>2042</v>
      </c>
      <c r="B1082" s="280" t="s">
        <v>191</v>
      </c>
      <c r="C1082" s="281">
        <v>0</v>
      </c>
      <c r="D1082" s="281">
        <v>0</v>
      </c>
      <c r="E1082" s="136">
        <f>SUMIFS([2]Sheet1!$D:$D,[2]Sheet1!$A:$A,A1082)</f>
        <v>0</v>
      </c>
      <c r="F1082" s="147" t="str">
        <f t="shared" si="67"/>
        <v/>
      </c>
      <c r="G1082" s="147" t="str">
        <f t="shared" si="68"/>
        <v/>
      </c>
      <c r="H1082" s="286" t="str">
        <f t="shared" si="69"/>
        <v>否</v>
      </c>
      <c r="I1082" s="271" t="str">
        <f t="shared" si="70"/>
        <v>项</v>
      </c>
    </row>
    <row r="1083" s="268" customFormat="true" ht="18.75" hidden="true" spans="1:9">
      <c r="A1083" s="279" t="s">
        <v>2043</v>
      </c>
      <c r="B1083" s="280" t="s">
        <v>193</v>
      </c>
      <c r="C1083" s="281">
        <v>0</v>
      </c>
      <c r="D1083" s="281">
        <v>0</v>
      </c>
      <c r="E1083" s="136">
        <f>SUMIFS([2]Sheet1!$D:$D,[2]Sheet1!$A:$A,A1083)</f>
        <v>0</v>
      </c>
      <c r="F1083" s="147" t="str">
        <f t="shared" si="67"/>
        <v/>
      </c>
      <c r="G1083" s="147" t="str">
        <f t="shared" si="68"/>
        <v/>
      </c>
      <c r="H1083" s="286" t="str">
        <f t="shared" si="69"/>
        <v>否</v>
      </c>
      <c r="I1083" s="271" t="str">
        <f t="shared" si="70"/>
        <v>项</v>
      </c>
    </row>
    <row r="1084" s="268" customFormat="true" ht="18.75" hidden="true" spans="1:9">
      <c r="A1084" s="279" t="s">
        <v>2044</v>
      </c>
      <c r="B1084" s="280" t="s">
        <v>2045</v>
      </c>
      <c r="C1084" s="281">
        <v>0</v>
      </c>
      <c r="D1084" s="281">
        <v>0</v>
      </c>
      <c r="E1084" s="136">
        <f>SUMIFS([2]Sheet1!$D:$D,[2]Sheet1!$A:$A,A1084)</f>
        <v>0</v>
      </c>
      <c r="F1084" s="147" t="str">
        <f t="shared" si="67"/>
        <v/>
      </c>
      <c r="G1084" s="147" t="str">
        <f t="shared" si="68"/>
        <v/>
      </c>
      <c r="H1084" s="286" t="str">
        <f t="shared" si="69"/>
        <v>否</v>
      </c>
      <c r="I1084" s="271" t="str">
        <f t="shared" si="70"/>
        <v>项</v>
      </c>
    </row>
    <row r="1085" s="268" customFormat="true" ht="18.75" hidden="true" spans="1:9">
      <c r="A1085" s="279" t="s">
        <v>2046</v>
      </c>
      <c r="B1085" s="280" t="s">
        <v>2047</v>
      </c>
      <c r="C1085" s="281">
        <v>0</v>
      </c>
      <c r="D1085" s="281">
        <v>0</v>
      </c>
      <c r="E1085" s="136">
        <f>SUMIFS([2]Sheet1!$D:$D,[2]Sheet1!$A:$A,A1085)</f>
        <v>0</v>
      </c>
      <c r="F1085" s="147" t="str">
        <f t="shared" si="67"/>
        <v/>
      </c>
      <c r="G1085" s="147" t="str">
        <f t="shared" si="68"/>
        <v/>
      </c>
      <c r="H1085" s="286" t="str">
        <f t="shared" si="69"/>
        <v>否</v>
      </c>
      <c r="I1085" s="271" t="str">
        <f t="shared" si="70"/>
        <v>项</v>
      </c>
    </row>
    <row r="1086" s="268" customFormat="true" ht="18.75" hidden="true" spans="1:9">
      <c r="A1086" s="279" t="s">
        <v>2048</v>
      </c>
      <c r="B1086" s="280" t="s">
        <v>2049</v>
      </c>
      <c r="C1086" s="281">
        <v>0</v>
      </c>
      <c r="D1086" s="281">
        <v>0</v>
      </c>
      <c r="E1086" s="136">
        <f>SUMIFS([2]Sheet1!$D:$D,[2]Sheet1!$A:$A,A1086)</f>
        <v>0</v>
      </c>
      <c r="F1086" s="147" t="str">
        <f t="shared" si="67"/>
        <v/>
      </c>
      <c r="G1086" s="147" t="str">
        <f t="shared" si="68"/>
        <v/>
      </c>
      <c r="H1086" s="286" t="str">
        <f t="shared" si="69"/>
        <v>否</v>
      </c>
      <c r="I1086" s="271" t="str">
        <f t="shared" si="70"/>
        <v>项</v>
      </c>
    </row>
    <row r="1087" s="268" customFormat="true" ht="18.75" hidden="true" spans="1:9">
      <c r="A1087" s="279" t="s">
        <v>2050</v>
      </c>
      <c r="B1087" s="280" t="s">
        <v>2051</v>
      </c>
      <c r="C1087" s="281">
        <v>0</v>
      </c>
      <c r="D1087" s="281">
        <v>0</v>
      </c>
      <c r="E1087" s="136">
        <f>SUMIFS([2]Sheet1!$D:$D,[2]Sheet1!$A:$A,A1087)</f>
        <v>0</v>
      </c>
      <c r="F1087" s="147" t="str">
        <f t="shared" si="67"/>
        <v/>
      </c>
      <c r="G1087" s="147" t="str">
        <f t="shared" si="68"/>
        <v/>
      </c>
      <c r="H1087" s="286" t="str">
        <f t="shared" si="69"/>
        <v>否</v>
      </c>
      <c r="I1087" s="271" t="str">
        <f t="shared" si="70"/>
        <v>项</v>
      </c>
    </row>
    <row r="1088" s="268" customFormat="true" ht="18.75" hidden="true" spans="1:9">
      <c r="A1088" s="279" t="s">
        <v>2052</v>
      </c>
      <c r="B1088" s="280" t="s">
        <v>207</v>
      </c>
      <c r="C1088" s="281">
        <v>0</v>
      </c>
      <c r="D1088" s="281">
        <v>0</v>
      </c>
      <c r="E1088" s="136">
        <f>SUMIFS([2]Sheet1!$D:$D,[2]Sheet1!$A:$A,A1088)</f>
        <v>0</v>
      </c>
      <c r="F1088" s="147" t="str">
        <f t="shared" si="67"/>
        <v/>
      </c>
      <c r="G1088" s="147" t="str">
        <f t="shared" si="68"/>
        <v/>
      </c>
      <c r="H1088" s="286" t="str">
        <f t="shared" si="69"/>
        <v>否</v>
      </c>
      <c r="I1088" s="271" t="str">
        <f t="shared" si="70"/>
        <v>项</v>
      </c>
    </row>
    <row r="1089" s="268" customFormat="true" ht="18.75" spans="1:9">
      <c r="A1089" s="177" t="s">
        <v>2053</v>
      </c>
      <c r="B1089" s="180" t="s">
        <v>2054</v>
      </c>
      <c r="C1089" s="278">
        <v>6</v>
      </c>
      <c r="D1089" s="278">
        <v>4</v>
      </c>
      <c r="E1089" s="136">
        <f>SUMIFS([2]Sheet1!$D:$D,[2]Sheet1!$A:$A,A1089)</f>
        <v>4</v>
      </c>
      <c r="F1089" s="147">
        <f t="shared" si="67"/>
        <v>-0.333</v>
      </c>
      <c r="G1089" s="147">
        <f t="shared" si="68"/>
        <v>0</v>
      </c>
      <c r="H1089" s="286" t="str">
        <f t="shared" si="69"/>
        <v>是</v>
      </c>
      <c r="I1089" s="271" t="str">
        <f t="shared" si="70"/>
        <v>项</v>
      </c>
    </row>
    <row r="1090" s="268" customFormat="true" ht="18.75" hidden="true" spans="1:9">
      <c r="A1090" s="279" t="s">
        <v>2055</v>
      </c>
      <c r="B1090" s="280" t="s">
        <v>2056</v>
      </c>
      <c r="C1090" s="281">
        <f>SUM(C1091:C1095)</f>
        <v>0</v>
      </c>
      <c r="D1090" s="281">
        <f>SUM(D1091:D1095)</f>
        <v>0</v>
      </c>
      <c r="E1090" s="281">
        <f>SUM(E1091:E1095)</f>
        <v>0</v>
      </c>
      <c r="F1090" s="147" t="str">
        <f t="shared" si="67"/>
        <v/>
      </c>
      <c r="G1090" s="147" t="str">
        <f t="shared" si="68"/>
        <v/>
      </c>
      <c r="H1090" s="286" t="str">
        <f t="shared" si="69"/>
        <v>否</v>
      </c>
      <c r="I1090" s="271" t="str">
        <f t="shared" si="70"/>
        <v>款</v>
      </c>
    </row>
    <row r="1091" s="268" customFormat="true" ht="18.75" hidden="true" spans="1:9">
      <c r="A1091" s="279" t="s">
        <v>2057</v>
      </c>
      <c r="B1091" s="280" t="s">
        <v>189</v>
      </c>
      <c r="C1091" s="281">
        <v>0</v>
      </c>
      <c r="D1091" s="281">
        <v>0</v>
      </c>
      <c r="E1091" s="136">
        <f>SUMIFS([2]Sheet1!$D:$D,[2]Sheet1!$A:$A,A1091)</f>
        <v>0</v>
      </c>
      <c r="F1091" s="147" t="str">
        <f t="shared" si="67"/>
        <v/>
      </c>
      <c r="G1091" s="147" t="str">
        <f t="shared" si="68"/>
        <v/>
      </c>
      <c r="H1091" s="286" t="str">
        <f t="shared" si="69"/>
        <v>否</v>
      </c>
      <c r="I1091" s="271" t="str">
        <f t="shared" si="70"/>
        <v>项</v>
      </c>
    </row>
    <row r="1092" s="269" customFormat="true" ht="18.75" hidden="true" spans="1:9">
      <c r="A1092" s="279" t="s">
        <v>2058</v>
      </c>
      <c r="B1092" s="280" t="s">
        <v>191</v>
      </c>
      <c r="C1092" s="281">
        <v>0</v>
      </c>
      <c r="D1092" s="281">
        <v>0</v>
      </c>
      <c r="E1092" s="136">
        <f>SUMIFS([2]Sheet1!$D:$D,[2]Sheet1!$A:$A,A1092)</f>
        <v>0</v>
      </c>
      <c r="F1092" s="147" t="str">
        <f t="shared" si="67"/>
        <v/>
      </c>
      <c r="G1092" s="147" t="str">
        <f t="shared" si="68"/>
        <v/>
      </c>
      <c r="H1092" s="286" t="str">
        <f t="shared" si="69"/>
        <v>否</v>
      </c>
      <c r="I1092" s="271" t="str">
        <f t="shared" si="70"/>
        <v>项</v>
      </c>
    </row>
    <row r="1093" s="268" customFormat="true" ht="18.75" hidden="true" spans="1:9">
      <c r="A1093" s="279" t="s">
        <v>2059</v>
      </c>
      <c r="B1093" s="280" t="s">
        <v>193</v>
      </c>
      <c r="C1093" s="281">
        <v>0</v>
      </c>
      <c r="D1093" s="281">
        <v>0</v>
      </c>
      <c r="E1093" s="136">
        <f>SUMIFS([2]Sheet1!$D:$D,[2]Sheet1!$A:$A,A1093)</f>
        <v>0</v>
      </c>
      <c r="F1093" s="147" t="str">
        <f t="shared" ref="F1093:F1156" si="71">IF(C1093&gt;0,E1093/C1093-1,IF(C1093&lt;0,-(E1093/C1093-1),""))</f>
        <v/>
      </c>
      <c r="G1093" s="147" t="str">
        <f t="shared" ref="G1093:G1156" si="72">IFERROR(E1093/D1093-1,"")</f>
        <v/>
      </c>
      <c r="H1093" s="286" t="str">
        <f t="shared" ref="H1093:H1156" si="73">IF(LEN(A1093)=3,"是",IF(B1093&lt;&gt;"",IF(SUM(C1093:E1093)&lt;&gt;0,"是","否"),"是"))</f>
        <v>否</v>
      </c>
      <c r="I1093" s="271" t="str">
        <f t="shared" ref="I1093:I1156" si="74">IF(LEN(A1093)=3,"类",IF(LEN(A1093)=5,"款","项"))</f>
        <v>项</v>
      </c>
    </row>
    <row r="1094" s="268" customFormat="true" ht="18.75" hidden="true" spans="1:9">
      <c r="A1094" s="279" t="s">
        <v>2060</v>
      </c>
      <c r="B1094" s="280" t="s">
        <v>2061</v>
      </c>
      <c r="C1094" s="281">
        <v>0</v>
      </c>
      <c r="D1094" s="281">
        <v>0</v>
      </c>
      <c r="E1094" s="136">
        <f>SUMIFS([2]Sheet1!$D:$D,[2]Sheet1!$A:$A,A1094)</f>
        <v>0</v>
      </c>
      <c r="F1094" s="147" t="str">
        <f t="shared" si="71"/>
        <v/>
      </c>
      <c r="G1094" s="147" t="str">
        <f t="shared" si="72"/>
        <v/>
      </c>
      <c r="H1094" s="286" t="str">
        <f t="shared" si="73"/>
        <v>否</v>
      </c>
      <c r="I1094" s="271" t="str">
        <f t="shared" si="74"/>
        <v>项</v>
      </c>
    </row>
    <row r="1095" s="268" customFormat="true" ht="18.75" hidden="true" spans="1:9">
      <c r="A1095" s="279" t="s">
        <v>2062</v>
      </c>
      <c r="B1095" s="280" t="s">
        <v>2063</v>
      </c>
      <c r="C1095" s="281">
        <v>0</v>
      </c>
      <c r="D1095" s="281">
        <v>0</v>
      </c>
      <c r="E1095" s="136">
        <f>SUMIFS([2]Sheet1!$D:$D,[2]Sheet1!$A:$A,A1095)</f>
        <v>0</v>
      </c>
      <c r="F1095" s="147" t="str">
        <f t="shared" si="71"/>
        <v/>
      </c>
      <c r="G1095" s="147" t="str">
        <f t="shared" si="72"/>
        <v/>
      </c>
      <c r="H1095" s="286" t="str">
        <f t="shared" si="73"/>
        <v>否</v>
      </c>
      <c r="I1095" s="271" t="str">
        <f t="shared" si="74"/>
        <v>项</v>
      </c>
    </row>
    <row r="1096" s="268" customFormat="true" ht="18.75" spans="1:9">
      <c r="A1096" s="177" t="s">
        <v>2064</v>
      </c>
      <c r="B1096" s="180" t="s">
        <v>2065</v>
      </c>
      <c r="C1096" s="278">
        <f>SUM(C1097:C1098)</f>
        <v>180</v>
      </c>
      <c r="D1096" s="278">
        <f>SUM(D1097:D1098)</f>
        <v>0</v>
      </c>
      <c r="E1096" s="278">
        <f>SUM(E1097:E1098)</f>
        <v>0</v>
      </c>
      <c r="F1096" s="147">
        <f t="shared" si="71"/>
        <v>-1</v>
      </c>
      <c r="G1096" s="147" t="str">
        <f t="shared" si="72"/>
        <v/>
      </c>
      <c r="H1096" s="286" t="str">
        <f t="shared" si="73"/>
        <v>是</v>
      </c>
      <c r="I1096" s="271" t="str">
        <f t="shared" si="74"/>
        <v>款</v>
      </c>
    </row>
    <row r="1097" s="268" customFormat="true" ht="18.75" hidden="true" spans="1:9">
      <c r="A1097" s="279" t="s">
        <v>2066</v>
      </c>
      <c r="B1097" s="280" t="s">
        <v>2067</v>
      </c>
      <c r="C1097" s="281">
        <v>0</v>
      </c>
      <c r="D1097" s="281">
        <v>0</v>
      </c>
      <c r="E1097" s="136">
        <f>SUMIFS([2]Sheet1!$D:$D,[2]Sheet1!$A:$A,A1097)</f>
        <v>0</v>
      </c>
      <c r="F1097" s="147" t="str">
        <f t="shared" si="71"/>
        <v/>
      </c>
      <c r="G1097" s="147" t="str">
        <f t="shared" si="72"/>
        <v/>
      </c>
      <c r="H1097" s="286" t="str">
        <f t="shared" si="73"/>
        <v>否</v>
      </c>
      <c r="I1097" s="271" t="str">
        <f t="shared" si="74"/>
        <v>项</v>
      </c>
    </row>
    <row r="1098" s="269" customFormat="true" ht="18.75" spans="1:9">
      <c r="A1098" s="177" t="s">
        <v>2068</v>
      </c>
      <c r="B1098" s="180" t="s">
        <v>2069</v>
      </c>
      <c r="C1098" s="278">
        <v>180</v>
      </c>
      <c r="D1098" s="278">
        <v>0</v>
      </c>
      <c r="E1098" s="136">
        <f>SUMIFS([2]Sheet1!$D:$D,[2]Sheet1!$A:$A,A1098)</f>
        <v>0</v>
      </c>
      <c r="F1098" s="147">
        <f t="shared" si="71"/>
        <v>-1</v>
      </c>
      <c r="G1098" s="147" t="str">
        <f t="shared" si="72"/>
        <v/>
      </c>
      <c r="H1098" s="286" t="str">
        <f t="shared" si="73"/>
        <v>是</v>
      </c>
      <c r="I1098" s="271" t="str">
        <f t="shared" si="74"/>
        <v>项</v>
      </c>
    </row>
    <row r="1099" s="268" customFormat="true" ht="18.75" spans="1:9">
      <c r="A1099" s="277" t="s">
        <v>161</v>
      </c>
      <c r="B1099" s="178" t="s">
        <v>162</v>
      </c>
      <c r="C1099" s="278">
        <f>C1100+C1107+C1117+C1123</f>
        <v>296</v>
      </c>
      <c r="D1099" s="278">
        <f>D1100+D1107+D1117+D1123</f>
        <v>1</v>
      </c>
      <c r="E1099" s="278">
        <f>E1100+E1107+E1117+E1123</f>
        <v>10</v>
      </c>
      <c r="F1099" s="147">
        <f t="shared" si="71"/>
        <v>-0.966</v>
      </c>
      <c r="G1099" s="147">
        <f t="shared" si="72"/>
        <v>9</v>
      </c>
      <c r="H1099" s="286" t="str">
        <f t="shared" si="73"/>
        <v>是</v>
      </c>
      <c r="I1099" s="271" t="str">
        <f t="shared" si="74"/>
        <v>类</v>
      </c>
    </row>
    <row r="1100" s="268" customFormat="true" ht="18.75" spans="1:9">
      <c r="A1100" s="177" t="s">
        <v>2070</v>
      </c>
      <c r="B1100" s="180" t="s">
        <v>2071</v>
      </c>
      <c r="C1100" s="278">
        <f>SUM(C1101:C1106)</f>
        <v>20</v>
      </c>
      <c r="D1100" s="278">
        <f>SUM(D1101:D1106)</f>
        <v>0</v>
      </c>
      <c r="E1100" s="278">
        <f>SUM(E1101:E1106)</f>
        <v>10</v>
      </c>
      <c r="F1100" s="147">
        <f t="shared" si="71"/>
        <v>-0.5</v>
      </c>
      <c r="G1100" s="147" t="str">
        <f t="shared" si="72"/>
        <v/>
      </c>
      <c r="H1100" s="286" t="str">
        <f t="shared" si="73"/>
        <v>是</v>
      </c>
      <c r="I1100" s="271" t="str">
        <f t="shared" si="74"/>
        <v>款</v>
      </c>
    </row>
    <row r="1101" s="268" customFormat="true" ht="18.75" hidden="true" spans="1:9">
      <c r="A1101" s="279" t="s">
        <v>2072</v>
      </c>
      <c r="B1101" s="280" t="s">
        <v>189</v>
      </c>
      <c r="C1101" s="281">
        <v>0</v>
      </c>
      <c r="D1101" s="281">
        <v>0</v>
      </c>
      <c r="E1101" s="136">
        <f>SUMIFS([2]Sheet1!$D:$D,[2]Sheet1!$A:$A,A1101)</f>
        <v>0</v>
      </c>
      <c r="F1101" s="147" t="str">
        <f t="shared" si="71"/>
        <v/>
      </c>
      <c r="G1101" s="147" t="str">
        <f t="shared" si="72"/>
        <v/>
      </c>
      <c r="H1101" s="286" t="str">
        <f t="shared" si="73"/>
        <v>否</v>
      </c>
      <c r="I1101" s="271" t="str">
        <f t="shared" si="74"/>
        <v>项</v>
      </c>
    </row>
    <row r="1102" s="269" customFormat="true" ht="18.75" spans="1:9">
      <c r="A1102" s="177" t="s">
        <v>2073</v>
      </c>
      <c r="B1102" s="180" t="s">
        <v>191</v>
      </c>
      <c r="C1102" s="278">
        <v>20</v>
      </c>
      <c r="D1102" s="278">
        <v>0</v>
      </c>
      <c r="E1102" s="136">
        <f>SUMIFS([2]Sheet1!$D:$D,[2]Sheet1!$A:$A,A1102)</f>
        <v>10</v>
      </c>
      <c r="F1102" s="147">
        <f t="shared" si="71"/>
        <v>-0.5</v>
      </c>
      <c r="G1102" s="147" t="str">
        <f t="shared" si="72"/>
        <v/>
      </c>
      <c r="H1102" s="286" t="str">
        <f t="shared" si="73"/>
        <v>是</v>
      </c>
      <c r="I1102" s="271" t="str">
        <f t="shared" si="74"/>
        <v>项</v>
      </c>
    </row>
    <row r="1103" s="268" customFormat="true" ht="18.75" hidden="true" spans="1:9">
      <c r="A1103" s="279" t="s">
        <v>2074</v>
      </c>
      <c r="B1103" s="280" t="s">
        <v>193</v>
      </c>
      <c r="C1103" s="281">
        <v>0</v>
      </c>
      <c r="D1103" s="281">
        <v>0</v>
      </c>
      <c r="E1103" s="136">
        <f>SUMIFS([2]Sheet1!$D:$D,[2]Sheet1!$A:$A,A1103)</f>
        <v>0</v>
      </c>
      <c r="F1103" s="147" t="str">
        <f t="shared" si="71"/>
        <v/>
      </c>
      <c r="G1103" s="147" t="str">
        <f t="shared" si="72"/>
        <v/>
      </c>
      <c r="H1103" s="286" t="str">
        <f t="shared" si="73"/>
        <v>否</v>
      </c>
      <c r="I1103" s="271" t="str">
        <f t="shared" si="74"/>
        <v>项</v>
      </c>
    </row>
    <row r="1104" s="268" customFormat="true" ht="18.75" hidden="true" spans="1:9">
      <c r="A1104" s="279" t="s">
        <v>2075</v>
      </c>
      <c r="B1104" s="280" t="s">
        <v>2076</v>
      </c>
      <c r="C1104" s="281">
        <v>0</v>
      </c>
      <c r="D1104" s="281">
        <v>0</v>
      </c>
      <c r="E1104" s="136">
        <f>SUMIFS([2]Sheet1!$D:$D,[2]Sheet1!$A:$A,A1104)</f>
        <v>0</v>
      </c>
      <c r="F1104" s="147" t="str">
        <f t="shared" si="71"/>
        <v/>
      </c>
      <c r="G1104" s="147" t="str">
        <f t="shared" si="72"/>
        <v/>
      </c>
      <c r="H1104" s="286" t="str">
        <f t="shared" si="73"/>
        <v>否</v>
      </c>
      <c r="I1104" s="271" t="str">
        <f t="shared" si="74"/>
        <v>项</v>
      </c>
    </row>
    <row r="1105" s="268" customFormat="true" ht="18.75" hidden="true" spans="1:9">
      <c r="A1105" s="279" t="s">
        <v>2077</v>
      </c>
      <c r="B1105" s="280" t="s">
        <v>207</v>
      </c>
      <c r="C1105" s="281">
        <v>0</v>
      </c>
      <c r="D1105" s="281">
        <v>0</v>
      </c>
      <c r="E1105" s="136">
        <f>SUMIFS([2]Sheet1!$D:$D,[2]Sheet1!$A:$A,A1105)</f>
        <v>0</v>
      </c>
      <c r="F1105" s="147" t="str">
        <f t="shared" si="71"/>
        <v/>
      </c>
      <c r="G1105" s="147" t="str">
        <f t="shared" si="72"/>
        <v/>
      </c>
      <c r="H1105" s="286" t="str">
        <f t="shared" si="73"/>
        <v>否</v>
      </c>
      <c r="I1105" s="271" t="str">
        <f t="shared" si="74"/>
        <v>项</v>
      </c>
    </row>
    <row r="1106" s="268" customFormat="true" ht="18.75" hidden="true" spans="1:9">
      <c r="A1106" s="279" t="s">
        <v>2078</v>
      </c>
      <c r="B1106" s="280" t="s">
        <v>2079</v>
      </c>
      <c r="C1106" s="281">
        <v>0</v>
      </c>
      <c r="D1106" s="281">
        <v>0</v>
      </c>
      <c r="E1106" s="136">
        <f>SUMIFS([2]Sheet1!$D:$D,[2]Sheet1!$A:$A,A1106)</f>
        <v>0</v>
      </c>
      <c r="F1106" s="147" t="str">
        <f t="shared" si="71"/>
        <v/>
      </c>
      <c r="G1106" s="147" t="str">
        <f t="shared" si="72"/>
        <v/>
      </c>
      <c r="H1106" s="286" t="str">
        <f t="shared" si="73"/>
        <v>否</v>
      </c>
      <c r="I1106" s="271" t="str">
        <f t="shared" si="74"/>
        <v>项</v>
      </c>
    </row>
    <row r="1107" s="268" customFormat="true" ht="18.75" spans="1:9">
      <c r="A1107" s="300">
        <v>21702</v>
      </c>
      <c r="B1107" s="180" t="s">
        <v>2080</v>
      </c>
      <c r="C1107" s="278">
        <f>SUM(C1108:C1116)</f>
        <v>0</v>
      </c>
      <c r="D1107" s="278">
        <f>SUM(D1108:D1116)</f>
        <v>1</v>
      </c>
      <c r="E1107" s="278">
        <f>SUM(E1108:E1116)</f>
        <v>0</v>
      </c>
      <c r="F1107" s="147" t="str">
        <f t="shared" si="71"/>
        <v/>
      </c>
      <c r="G1107" s="147">
        <f t="shared" si="72"/>
        <v>-1</v>
      </c>
      <c r="H1107" s="286" t="str">
        <f t="shared" si="73"/>
        <v>是</v>
      </c>
      <c r="I1107" s="271" t="str">
        <f t="shared" si="74"/>
        <v>款</v>
      </c>
    </row>
    <row r="1108" s="268" customFormat="true" ht="18.75" hidden="true" spans="1:9">
      <c r="A1108" s="312">
        <v>2170201</v>
      </c>
      <c r="B1108" s="313" t="s">
        <v>2081</v>
      </c>
      <c r="C1108" s="281">
        <v>0</v>
      </c>
      <c r="D1108" s="281">
        <v>0</v>
      </c>
      <c r="E1108" s="136">
        <f>SUMIFS([2]Sheet1!$D:$D,[2]Sheet1!$A:$A,A1108)</f>
        <v>0</v>
      </c>
      <c r="F1108" s="147" t="str">
        <f t="shared" si="71"/>
        <v/>
      </c>
      <c r="G1108" s="147" t="str">
        <f t="shared" si="72"/>
        <v/>
      </c>
      <c r="H1108" s="286" t="str">
        <f t="shared" si="73"/>
        <v>否</v>
      </c>
      <c r="I1108" s="271" t="str">
        <f t="shared" si="74"/>
        <v>项</v>
      </c>
    </row>
    <row r="1109" s="269" customFormat="true" ht="18.75" hidden="true" spans="1:9">
      <c r="A1109" s="312">
        <v>2170202</v>
      </c>
      <c r="B1109" s="313" t="s">
        <v>2082</v>
      </c>
      <c r="C1109" s="281">
        <v>0</v>
      </c>
      <c r="D1109" s="281">
        <v>0</v>
      </c>
      <c r="E1109" s="136">
        <f>SUMIFS([2]Sheet1!$D:$D,[2]Sheet1!$A:$A,A1109)</f>
        <v>0</v>
      </c>
      <c r="F1109" s="147" t="str">
        <f t="shared" si="71"/>
        <v/>
      </c>
      <c r="G1109" s="147" t="str">
        <f t="shared" si="72"/>
        <v/>
      </c>
      <c r="H1109" s="286" t="str">
        <f t="shared" si="73"/>
        <v>否</v>
      </c>
      <c r="I1109" s="271" t="str">
        <f t="shared" si="74"/>
        <v>项</v>
      </c>
    </row>
    <row r="1110" s="268" customFormat="true" ht="18.75" hidden="true" spans="1:9">
      <c r="A1110" s="312">
        <v>2170203</v>
      </c>
      <c r="B1110" s="313" t="s">
        <v>2083</v>
      </c>
      <c r="C1110" s="281">
        <v>0</v>
      </c>
      <c r="D1110" s="281">
        <v>0</v>
      </c>
      <c r="E1110" s="136">
        <f>SUMIFS([2]Sheet1!$D:$D,[2]Sheet1!$A:$A,A1110)</f>
        <v>0</v>
      </c>
      <c r="F1110" s="147" t="str">
        <f t="shared" si="71"/>
        <v/>
      </c>
      <c r="G1110" s="147" t="str">
        <f t="shared" si="72"/>
        <v/>
      </c>
      <c r="H1110" s="286" t="str">
        <f t="shared" si="73"/>
        <v>否</v>
      </c>
      <c r="I1110" s="271" t="str">
        <f t="shared" si="74"/>
        <v>项</v>
      </c>
    </row>
    <row r="1111" s="268" customFormat="true" ht="18.75" hidden="true" spans="1:9">
      <c r="A1111" s="312">
        <v>2170204</v>
      </c>
      <c r="B1111" s="313" t="s">
        <v>2084</v>
      </c>
      <c r="C1111" s="281">
        <v>0</v>
      </c>
      <c r="D1111" s="281">
        <v>0</v>
      </c>
      <c r="E1111" s="136">
        <f>SUMIFS([2]Sheet1!$D:$D,[2]Sheet1!$A:$A,A1111)</f>
        <v>0</v>
      </c>
      <c r="F1111" s="147" t="str">
        <f t="shared" si="71"/>
        <v/>
      </c>
      <c r="G1111" s="147" t="str">
        <f t="shared" si="72"/>
        <v/>
      </c>
      <c r="H1111" s="286" t="str">
        <f t="shared" si="73"/>
        <v>否</v>
      </c>
      <c r="I1111" s="271" t="str">
        <f t="shared" si="74"/>
        <v>项</v>
      </c>
    </row>
    <row r="1112" s="268" customFormat="true" ht="18.75" spans="1:9">
      <c r="A1112" s="314">
        <v>2170205</v>
      </c>
      <c r="B1112" s="315" t="s">
        <v>2085</v>
      </c>
      <c r="C1112" s="278">
        <v>0</v>
      </c>
      <c r="D1112" s="278">
        <v>1</v>
      </c>
      <c r="E1112" s="136">
        <f>SUMIFS([2]Sheet1!$D:$D,[2]Sheet1!$A:$A,A1112)</f>
        <v>0</v>
      </c>
      <c r="F1112" s="147" t="str">
        <f t="shared" si="71"/>
        <v/>
      </c>
      <c r="G1112" s="147">
        <f t="shared" si="72"/>
        <v>-1</v>
      </c>
      <c r="H1112" s="286" t="str">
        <f t="shared" si="73"/>
        <v>是</v>
      </c>
      <c r="I1112" s="271" t="str">
        <f t="shared" si="74"/>
        <v>项</v>
      </c>
    </row>
    <row r="1113" s="268" customFormat="true" ht="18.75" hidden="true" spans="1:9">
      <c r="A1113" s="312">
        <v>2170206</v>
      </c>
      <c r="B1113" s="313" t="s">
        <v>2086</v>
      </c>
      <c r="C1113" s="281">
        <v>0</v>
      </c>
      <c r="D1113" s="281">
        <v>0</v>
      </c>
      <c r="E1113" s="136">
        <f>SUMIFS([2]Sheet1!$D:$D,[2]Sheet1!$A:$A,A1113)</f>
        <v>0</v>
      </c>
      <c r="F1113" s="147" t="str">
        <f t="shared" si="71"/>
        <v/>
      </c>
      <c r="G1113" s="147" t="str">
        <f t="shared" si="72"/>
        <v/>
      </c>
      <c r="H1113" s="286" t="str">
        <f t="shared" si="73"/>
        <v>否</v>
      </c>
      <c r="I1113" s="271" t="str">
        <f t="shared" si="74"/>
        <v>项</v>
      </c>
    </row>
    <row r="1114" s="268" customFormat="true" ht="18.75" hidden="true" spans="1:9">
      <c r="A1114" s="312">
        <v>2170207</v>
      </c>
      <c r="B1114" s="313" t="s">
        <v>2087</v>
      </c>
      <c r="C1114" s="281">
        <v>0</v>
      </c>
      <c r="D1114" s="281">
        <v>0</v>
      </c>
      <c r="E1114" s="136">
        <f>SUMIFS([2]Sheet1!$D:$D,[2]Sheet1!$A:$A,A1114)</f>
        <v>0</v>
      </c>
      <c r="F1114" s="147" t="str">
        <f t="shared" si="71"/>
        <v/>
      </c>
      <c r="G1114" s="147" t="str">
        <f t="shared" si="72"/>
        <v/>
      </c>
      <c r="H1114" s="286" t="str">
        <f t="shared" si="73"/>
        <v>否</v>
      </c>
      <c r="I1114" s="271" t="str">
        <f t="shared" si="74"/>
        <v>项</v>
      </c>
    </row>
    <row r="1115" s="268" customFormat="true" ht="18.75" hidden="true" spans="1:9">
      <c r="A1115" s="312">
        <v>2170208</v>
      </c>
      <c r="B1115" s="313" t="s">
        <v>2088</v>
      </c>
      <c r="C1115" s="281">
        <v>0</v>
      </c>
      <c r="D1115" s="281">
        <v>0</v>
      </c>
      <c r="E1115" s="136">
        <f>SUMIFS([2]Sheet1!$D:$D,[2]Sheet1!$A:$A,A1115)</f>
        <v>0</v>
      </c>
      <c r="F1115" s="147" t="str">
        <f t="shared" si="71"/>
        <v/>
      </c>
      <c r="G1115" s="147" t="str">
        <f t="shared" si="72"/>
        <v/>
      </c>
      <c r="H1115" s="286" t="str">
        <f t="shared" si="73"/>
        <v>否</v>
      </c>
      <c r="I1115" s="271" t="str">
        <f t="shared" si="74"/>
        <v>项</v>
      </c>
    </row>
    <row r="1116" s="268" customFormat="true" ht="18.75" hidden="true" spans="1:9">
      <c r="A1116" s="312">
        <v>2170299</v>
      </c>
      <c r="B1116" s="313" t="s">
        <v>2089</v>
      </c>
      <c r="C1116" s="281">
        <v>0</v>
      </c>
      <c r="D1116" s="281">
        <v>0</v>
      </c>
      <c r="E1116" s="136">
        <f>SUMIFS([2]Sheet1!$D:$D,[2]Sheet1!$A:$A,A1116)</f>
        <v>0</v>
      </c>
      <c r="F1116" s="147" t="str">
        <f t="shared" si="71"/>
        <v/>
      </c>
      <c r="G1116" s="147" t="str">
        <f t="shared" si="72"/>
        <v/>
      </c>
      <c r="H1116" s="286" t="str">
        <f t="shared" si="73"/>
        <v>否</v>
      </c>
      <c r="I1116" s="271" t="str">
        <f t="shared" si="74"/>
        <v>项</v>
      </c>
    </row>
    <row r="1117" s="268" customFormat="true" ht="18.75" hidden="true" spans="1:9">
      <c r="A1117" s="279" t="s">
        <v>2090</v>
      </c>
      <c r="B1117" s="280" t="s">
        <v>2091</v>
      </c>
      <c r="C1117" s="281">
        <f>SUM(C1118:C1122)</f>
        <v>0</v>
      </c>
      <c r="D1117" s="281">
        <f>SUM(D1118:D1122)</f>
        <v>0</v>
      </c>
      <c r="E1117" s="281">
        <f>SUM(E1118:E1122)</f>
        <v>0</v>
      </c>
      <c r="F1117" s="147" t="str">
        <f t="shared" si="71"/>
        <v/>
      </c>
      <c r="G1117" s="147" t="str">
        <f t="shared" si="72"/>
        <v/>
      </c>
      <c r="H1117" s="286" t="str">
        <f t="shared" si="73"/>
        <v>否</v>
      </c>
      <c r="I1117" s="271" t="str">
        <f t="shared" si="74"/>
        <v>款</v>
      </c>
    </row>
    <row r="1118" s="268" customFormat="true" ht="18.75" hidden="true" spans="1:9">
      <c r="A1118" s="279" t="s">
        <v>2092</v>
      </c>
      <c r="B1118" s="280" t="s">
        <v>2093</v>
      </c>
      <c r="C1118" s="281">
        <v>0</v>
      </c>
      <c r="D1118" s="281">
        <v>0</v>
      </c>
      <c r="E1118" s="136">
        <f>SUMIFS([2]Sheet1!$D:$D,[2]Sheet1!$A:$A,A1118)</f>
        <v>0</v>
      </c>
      <c r="F1118" s="147" t="str">
        <f t="shared" si="71"/>
        <v/>
      </c>
      <c r="G1118" s="147" t="str">
        <f t="shared" si="72"/>
        <v/>
      </c>
      <c r="H1118" s="286" t="str">
        <f t="shared" si="73"/>
        <v>否</v>
      </c>
      <c r="I1118" s="271" t="str">
        <f t="shared" si="74"/>
        <v>项</v>
      </c>
    </row>
    <row r="1119" s="268" customFormat="true" ht="18.75" hidden="true" spans="1:9">
      <c r="A1119" s="279" t="s">
        <v>2094</v>
      </c>
      <c r="B1119" s="280" t="s">
        <v>2095</v>
      </c>
      <c r="C1119" s="281">
        <v>0</v>
      </c>
      <c r="D1119" s="281">
        <v>0</v>
      </c>
      <c r="E1119" s="136">
        <f>SUMIFS([2]Sheet1!$D:$D,[2]Sheet1!$A:$A,A1119)</f>
        <v>0</v>
      </c>
      <c r="F1119" s="147" t="str">
        <f t="shared" si="71"/>
        <v/>
      </c>
      <c r="G1119" s="147" t="str">
        <f t="shared" si="72"/>
        <v/>
      </c>
      <c r="H1119" s="286" t="str">
        <f t="shared" si="73"/>
        <v>否</v>
      </c>
      <c r="I1119" s="271" t="str">
        <f t="shared" si="74"/>
        <v>项</v>
      </c>
    </row>
    <row r="1120" s="268" customFormat="true" ht="18.75" hidden="true" spans="1:9">
      <c r="A1120" s="279" t="s">
        <v>2096</v>
      </c>
      <c r="B1120" s="280" t="s">
        <v>2097</v>
      </c>
      <c r="C1120" s="281">
        <v>0</v>
      </c>
      <c r="D1120" s="281">
        <v>0</v>
      </c>
      <c r="E1120" s="136">
        <f>SUMIFS([2]Sheet1!$D:$D,[2]Sheet1!$A:$A,A1120)</f>
        <v>0</v>
      </c>
      <c r="F1120" s="147" t="str">
        <f t="shared" si="71"/>
        <v/>
      </c>
      <c r="G1120" s="147" t="str">
        <f t="shared" si="72"/>
        <v/>
      </c>
      <c r="H1120" s="286" t="str">
        <f t="shared" si="73"/>
        <v>否</v>
      </c>
      <c r="I1120" s="271" t="str">
        <f t="shared" si="74"/>
        <v>项</v>
      </c>
    </row>
    <row r="1121" s="268" customFormat="true" ht="18.75" hidden="true" spans="1:9">
      <c r="A1121" s="279" t="s">
        <v>2098</v>
      </c>
      <c r="B1121" s="280" t="s">
        <v>2099</v>
      </c>
      <c r="C1121" s="281">
        <v>0</v>
      </c>
      <c r="D1121" s="281">
        <v>0</v>
      </c>
      <c r="E1121" s="136">
        <f>SUMIFS([2]Sheet1!$D:$D,[2]Sheet1!$A:$A,A1121)</f>
        <v>0</v>
      </c>
      <c r="F1121" s="147" t="str">
        <f t="shared" si="71"/>
        <v/>
      </c>
      <c r="G1121" s="147" t="str">
        <f t="shared" si="72"/>
        <v/>
      </c>
      <c r="H1121" s="286" t="str">
        <f t="shared" si="73"/>
        <v>否</v>
      </c>
      <c r="I1121" s="271" t="str">
        <f t="shared" si="74"/>
        <v>项</v>
      </c>
    </row>
    <row r="1122" s="268" customFormat="true" ht="18.75" hidden="true" spans="1:9">
      <c r="A1122" s="279" t="s">
        <v>2100</v>
      </c>
      <c r="B1122" s="280" t="s">
        <v>2101</v>
      </c>
      <c r="C1122" s="281">
        <v>0</v>
      </c>
      <c r="D1122" s="281">
        <v>0</v>
      </c>
      <c r="E1122" s="136">
        <f>SUMIFS([2]Sheet1!$D:$D,[2]Sheet1!$A:$A,A1122)</f>
        <v>0</v>
      </c>
      <c r="F1122" s="147" t="str">
        <f t="shared" si="71"/>
        <v/>
      </c>
      <c r="G1122" s="147" t="str">
        <f t="shared" si="72"/>
        <v/>
      </c>
      <c r="H1122" s="286" t="str">
        <f t="shared" si="73"/>
        <v>否</v>
      </c>
      <c r="I1122" s="271" t="str">
        <f t="shared" si="74"/>
        <v>项</v>
      </c>
    </row>
    <row r="1123" s="268" customFormat="true" ht="18.75" spans="1:9">
      <c r="A1123" s="177" t="s">
        <v>2102</v>
      </c>
      <c r="B1123" s="180" t="s">
        <v>2103</v>
      </c>
      <c r="C1123" s="278">
        <f>SUM(C1124:C1125)</f>
        <v>276</v>
      </c>
      <c r="D1123" s="278">
        <f>SUM(D1124:D1125)</f>
        <v>0</v>
      </c>
      <c r="E1123" s="278">
        <f>SUM(E1124:E1125)</f>
        <v>0</v>
      </c>
      <c r="F1123" s="147">
        <f t="shared" si="71"/>
        <v>-1</v>
      </c>
      <c r="G1123" s="147" t="str">
        <f t="shared" si="72"/>
        <v/>
      </c>
      <c r="H1123" s="286" t="str">
        <f t="shared" si="73"/>
        <v>是</v>
      </c>
      <c r="I1123" s="271" t="str">
        <f t="shared" si="74"/>
        <v>款</v>
      </c>
    </row>
    <row r="1124" s="268" customFormat="true" ht="18.75" spans="1:9">
      <c r="A1124" s="300">
        <v>2179902</v>
      </c>
      <c r="B1124" s="180" t="s">
        <v>2104</v>
      </c>
      <c r="C1124" s="278">
        <v>276</v>
      </c>
      <c r="D1124" s="278">
        <v>0</v>
      </c>
      <c r="E1124" s="136">
        <f>SUMIFS([2]Sheet1!$D:$D,[2]Sheet1!$A:$A,A1124)</f>
        <v>0</v>
      </c>
      <c r="F1124" s="147">
        <f t="shared" si="71"/>
        <v>-1</v>
      </c>
      <c r="G1124" s="147" t="str">
        <f t="shared" si="72"/>
        <v/>
      </c>
      <c r="H1124" s="286" t="str">
        <f t="shared" si="73"/>
        <v>是</v>
      </c>
      <c r="I1124" s="271" t="str">
        <f t="shared" si="74"/>
        <v>项</v>
      </c>
    </row>
    <row r="1125" s="268" customFormat="true" ht="18.75" hidden="true" spans="1:9">
      <c r="A1125" s="296" t="s">
        <v>2105</v>
      </c>
      <c r="B1125" s="280" t="s">
        <v>2101</v>
      </c>
      <c r="C1125" s="281">
        <v>0</v>
      </c>
      <c r="D1125" s="281">
        <v>0</v>
      </c>
      <c r="E1125" s="136">
        <f>SUMIFS([2]Sheet1!$D:$D,[2]Sheet1!$A:$A,A1125)</f>
        <v>0</v>
      </c>
      <c r="F1125" s="147" t="str">
        <f t="shared" si="71"/>
        <v/>
      </c>
      <c r="G1125" s="147" t="str">
        <f t="shared" si="72"/>
        <v/>
      </c>
      <c r="H1125" s="286" t="str">
        <f t="shared" si="73"/>
        <v>否</v>
      </c>
      <c r="I1125" s="271" t="str">
        <f t="shared" si="74"/>
        <v>项</v>
      </c>
    </row>
    <row r="1126" s="268" customFormat="true" ht="18.75" spans="1:9">
      <c r="A1126" s="277" t="s">
        <v>163</v>
      </c>
      <c r="B1126" s="178" t="s">
        <v>164</v>
      </c>
      <c r="C1126" s="278">
        <f>C1127+C1128+C1129+C1130+C1131+C1132+C1133+C1134+C1135</f>
        <v>0</v>
      </c>
      <c r="D1126" s="278">
        <f>D1127+D1128+D1129+D1130+D1131+D1132+D1133+D1134+D1135</f>
        <v>0</v>
      </c>
      <c r="E1126" s="278">
        <f>E1127+E1128+E1129+E1130+E1131+E1132+E1133+E1134+E1135</f>
        <v>0</v>
      </c>
      <c r="F1126" s="147" t="str">
        <f t="shared" si="71"/>
        <v/>
      </c>
      <c r="G1126" s="147" t="str">
        <f t="shared" si="72"/>
        <v/>
      </c>
      <c r="H1126" s="286" t="str">
        <f t="shared" si="73"/>
        <v>是</v>
      </c>
      <c r="I1126" s="271" t="str">
        <f t="shared" si="74"/>
        <v>类</v>
      </c>
    </row>
    <row r="1127" s="268" customFormat="true" ht="18.75" hidden="true" spans="1:9">
      <c r="A1127" s="279" t="s">
        <v>2106</v>
      </c>
      <c r="B1127" s="280" t="s">
        <v>2107</v>
      </c>
      <c r="C1127" s="281">
        <v>0</v>
      </c>
      <c r="D1127" s="281">
        <v>0</v>
      </c>
      <c r="E1127" s="281">
        <v>0</v>
      </c>
      <c r="F1127" s="147" t="str">
        <f t="shared" si="71"/>
        <v/>
      </c>
      <c r="G1127" s="147" t="str">
        <f t="shared" si="72"/>
        <v/>
      </c>
      <c r="H1127" s="286" t="str">
        <f t="shared" si="73"/>
        <v>否</v>
      </c>
      <c r="I1127" s="271" t="str">
        <f t="shared" si="74"/>
        <v>款</v>
      </c>
    </row>
    <row r="1128" s="269" customFormat="true" ht="18.75" hidden="true" spans="1:9">
      <c r="A1128" s="279" t="s">
        <v>2108</v>
      </c>
      <c r="B1128" s="280" t="s">
        <v>2109</v>
      </c>
      <c r="C1128" s="281">
        <v>0</v>
      </c>
      <c r="D1128" s="281">
        <v>0</v>
      </c>
      <c r="E1128" s="281">
        <v>0</v>
      </c>
      <c r="F1128" s="147" t="str">
        <f t="shared" si="71"/>
        <v/>
      </c>
      <c r="G1128" s="147" t="str">
        <f t="shared" si="72"/>
        <v/>
      </c>
      <c r="H1128" s="286" t="str">
        <f t="shared" si="73"/>
        <v>否</v>
      </c>
      <c r="I1128" s="271" t="str">
        <f t="shared" si="74"/>
        <v>款</v>
      </c>
    </row>
    <row r="1129" s="268" customFormat="true" ht="18.75" hidden="true" spans="1:9">
      <c r="A1129" s="279" t="s">
        <v>2110</v>
      </c>
      <c r="B1129" s="295" t="s">
        <v>2111</v>
      </c>
      <c r="C1129" s="281">
        <v>0</v>
      </c>
      <c r="D1129" s="281">
        <v>0</v>
      </c>
      <c r="E1129" s="281">
        <v>0</v>
      </c>
      <c r="F1129" s="147" t="str">
        <f t="shared" si="71"/>
        <v/>
      </c>
      <c r="G1129" s="147" t="str">
        <f t="shared" si="72"/>
        <v/>
      </c>
      <c r="H1129" s="286" t="str">
        <f t="shared" si="73"/>
        <v>否</v>
      </c>
      <c r="I1129" s="271" t="str">
        <f t="shared" si="74"/>
        <v>款</v>
      </c>
    </row>
    <row r="1130" s="268" customFormat="true" ht="18.75" hidden="true" spans="1:9">
      <c r="A1130" s="279" t="s">
        <v>2112</v>
      </c>
      <c r="B1130" s="295" t="s">
        <v>2113</v>
      </c>
      <c r="C1130" s="281">
        <v>0</v>
      </c>
      <c r="D1130" s="281">
        <v>0</v>
      </c>
      <c r="E1130" s="281">
        <v>0</v>
      </c>
      <c r="F1130" s="147" t="str">
        <f t="shared" si="71"/>
        <v/>
      </c>
      <c r="G1130" s="147" t="str">
        <f t="shared" si="72"/>
        <v/>
      </c>
      <c r="H1130" s="286" t="str">
        <f t="shared" si="73"/>
        <v>否</v>
      </c>
      <c r="I1130" s="271" t="str">
        <f t="shared" si="74"/>
        <v>款</v>
      </c>
    </row>
    <row r="1131" s="268" customFormat="true" ht="18.75" hidden="true" spans="1:9">
      <c r="A1131" s="279" t="s">
        <v>2114</v>
      </c>
      <c r="B1131" s="280" t="s">
        <v>2115</v>
      </c>
      <c r="C1131" s="281">
        <v>0</v>
      </c>
      <c r="D1131" s="281">
        <v>0</v>
      </c>
      <c r="E1131" s="281">
        <v>0</v>
      </c>
      <c r="F1131" s="147" t="str">
        <f t="shared" si="71"/>
        <v/>
      </c>
      <c r="G1131" s="147" t="str">
        <f t="shared" si="72"/>
        <v/>
      </c>
      <c r="H1131" s="286" t="str">
        <f t="shared" si="73"/>
        <v>否</v>
      </c>
      <c r="I1131" s="271" t="str">
        <f t="shared" si="74"/>
        <v>款</v>
      </c>
    </row>
    <row r="1132" s="268" customFormat="true" ht="18.75" hidden="true" spans="1:9">
      <c r="A1132" s="279" t="s">
        <v>2116</v>
      </c>
      <c r="B1132" s="295" t="s">
        <v>2117</v>
      </c>
      <c r="C1132" s="281">
        <v>0</v>
      </c>
      <c r="D1132" s="281">
        <v>0</v>
      </c>
      <c r="E1132" s="281">
        <v>0</v>
      </c>
      <c r="F1132" s="147" t="str">
        <f t="shared" si="71"/>
        <v/>
      </c>
      <c r="G1132" s="147" t="str">
        <f t="shared" si="72"/>
        <v/>
      </c>
      <c r="H1132" s="286" t="str">
        <f t="shared" si="73"/>
        <v>否</v>
      </c>
      <c r="I1132" s="271" t="str">
        <f t="shared" si="74"/>
        <v>款</v>
      </c>
    </row>
    <row r="1133" s="268" customFormat="true" ht="18.75" hidden="true" spans="1:9">
      <c r="A1133" s="279" t="s">
        <v>2118</v>
      </c>
      <c r="B1133" s="280" t="s">
        <v>2119</v>
      </c>
      <c r="C1133" s="281">
        <v>0</v>
      </c>
      <c r="D1133" s="281">
        <v>0</v>
      </c>
      <c r="E1133" s="281">
        <v>0</v>
      </c>
      <c r="F1133" s="147" t="str">
        <f t="shared" si="71"/>
        <v/>
      </c>
      <c r="G1133" s="147" t="str">
        <f t="shared" si="72"/>
        <v/>
      </c>
      <c r="H1133" s="286" t="str">
        <f t="shared" si="73"/>
        <v>否</v>
      </c>
      <c r="I1133" s="271" t="str">
        <f t="shared" si="74"/>
        <v>款</v>
      </c>
    </row>
    <row r="1134" s="268" customFormat="true" ht="18.75" hidden="true" spans="1:9">
      <c r="A1134" s="279" t="s">
        <v>2120</v>
      </c>
      <c r="B1134" s="280" t="s">
        <v>2121</v>
      </c>
      <c r="C1134" s="281">
        <v>0</v>
      </c>
      <c r="D1134" s="281">
        <v>0</v>
      </c>
      <c r="E1134" s="281">
        <v>0</v>
      </c>
      <c r="F1134" s="147" t="str">
        <f t="shared" si="71"/>
        <v/>
      </c>
      <c r="G1134" s="147" t="str">
        <f t="shared" si="72"/>
        <v/>
      </c>
      <c r="H1134" s="286" t="str">
        <f t="shared" si="73"/>
        <v>否</v>
      </c>
      <c r="I1134" s="271" t="str">
        <f t="shared" si="74"/>
        <v>款</v>
      </c>
    </row>
    <row r="1135" s="268" customFormat="true" ht="18.75" hidden="true" spans="1:9">
      <c r="A1135" s="279" t="s">
        <v>2122</v>
      </c>
      <c r="B1135" s="280" t="s">
        <v>2123</v>
      </c>
      <c r="C1135" s="281">
        <v>0</v>
      </c>
      <c r="D1135" s="281">
        <v>0</v>
      </c>
      <c r="E1135" s="281">
        <v>0</v>
      </c>
      <c r="F1135" s="147" t="str">
        <f t="shared" si="71"/>
        <v/>
      </c>
      <c r="G1135" s="147" t="str">
        <f t="shared" si="72"/>
        <v/>
      </c>
      <c r="H1135" s="286" t="str">
        <f t="shared" si="73"/>
        <v>否</v>
      </c>
      <c r="I1135" s="271" t="str">
        <f t="shared" si="74"/>
        <v>款</v>
      </c>
    </row>
    <row r="1136" s="268" customFormat="true" ht="18.75" spans="1:9">
      <c r="A1136" s="277" t="s">
        <v>165</v>
      </c>
      <c r="B1136" s="178" t="s">
        <v>166</v>
      </c>
      <c r="C1136" s="278">
        <f>C1137+C1164+C1179</f>
        <v>744</v>
      </c>
      <c r="D1136" s="278">
        <f>D1137+D1164+D1179</f>
        <v>985</v>
      </c>
      <c r="E1136" s="278">
        <f>E1137+E1164+E1179</f>
        <v>938</v>
      </c>
      <c r="F1136" s="147">
        <f t="shared" si="71"/>
        <v>0.261</v>
      </c>
      <c r="G1136" s="147">
        <f t="shared" si="72"/>
        <v>-0.048</v>
      </c>
      <c r="H1136" s="286" t="str">
        <f t="shared" si="73"/>
        <v>是</v>
      </c>
      <c r="I1136" s="271" t="str">
        <f t="shared" si="74"/>
        <v>类</v>
      </c>
    </row>
    <row r="1137" s="268" customFormat="true" ht="18.75" spans="1:9">
      <c r="A1137" s="177" t="s">
        <v>2124</v>
      </c>
      <c r="B1137" s="180" t="s">
        <v>2125</v>
      </c>
      <c r="C1137" s="278">
        <f>SUM(C1138:C1163)</f>
        <v>737</v>
      </c>
      <c r="D1137" s="278">
        <f>SUM(D1138:D1163)</f>
        <v>985</v>
      </c>
      <c r="E1137" s="278">
        <f>SUM(E1138:E1163)</f>
        <v>938</v>
      </c>
      <c r="F1137" s="147">
        <f t="shared" si="71"/>
        <v>0.273</v>
      </c>
      <c r="G1137" s="147">
        <f t="shared" si="72"/>
        <v>-0.048</v>
      </c>
      <c r="H1137" s="286" t="str">
        <f t="shared" si="73"/>
        <v>是</v>
      </c>
      <c r="I1137" s="271" t="str">
        <f t="shared" si="74"/>
        <v>款</v>
      </c>
    </row>
    <row r="1138" s="268" customFormat="true" ht="18.75" spans="1:9">
      <c r="A1138" s="177" t="s">
        <v>2126</v>
      </c>
      <c r="B1138" s="180" t="s">
        <v>189</v>
      </c>
      <c r="C1138" s="278">
        <v>658</v>
      </c>
      <c r="D1138" s="278">
        <v>846</v>
      </c>
      <c r="E1138" s="136">
        <f>SUMIFS([2]Sheet1!$D:$D,[2]Sheet1!$A:$A,A1138)</f>
        <v>889</v>
      </c>
      <c r="F1138" s="147">
        <f t="shared" si="71"/>
        <v>0.351</v>
      </c>
      <c r="G1138" s="147">
        <f t="shared" si="72"/>
        <v>0.051</v>
      </c>
      <c r="H1138" s="286" t="str">
        <f t="shared" si="73"/>
        <v>是</v>
      </c>
      <c r="I1138" s="271" t="str">
        <f t="shared" si="74"/>
        <v>项</v>
      </c>
    </row>
    <row r="1139" s="268" customFormat="true" ht="18.75" spans="1:9">
      <c r="A1139" s="177" t="s">
        <v>2127</v>
      </c>
      <c r="B1139" s="180" t="s">
        <v>191</v>
      </c>
      <c r="C1139" s="278">
        <v>0</v>
      </c>
      <c r="D1139" s="278">
        <v>8</v>
      </c>
      <c r="E1139" s="136">
        <f>SUMIFS([2]Sheet1!$D:$D,[2]Sheet1!$A:$A,A1139)</f>
        <v>0</v>
      </c>
      <c r="F1139" s="147" t="str">
        <f t="shared" si="71"/>
        <v/>
      </c>
      <c r="G1139" s="147">
        <f t="shared" si="72"/>
        <v>-1</v>
      </c>
      <c r="H1139" s="286" t="str">
        <f t="shared" si="73"/>
        <v>是</v>
      </c>
      <c r="I1139" s="271" t="str">
        <f t="shared" si="74"/>
        <v>项</v>
      </c>
    </row>
    <row r="1140" s="268" customFormat="true" ht="18.75" hidden="true" spans="1:9">
      <c r="A1140" s="279" t="s">
        <v>2128</v>
      </c>
      <c r="B1140" s="280" t="s">
        <v>193</v>
      </c>
      <c r="C1140" s="281">
        <v>0</v>
      </c>
      <c r="D1140" s="281">
        <v>0</v>
      </c>
      <c r="E1140" s="136">
        <f>SUMIFS([2]Sheet1!$D:$D,[2]Sheet1!$A:$A,A1140)</f>
        <v>0</v>
      </c>
      <c r="F1140" s="147" t="str">
        <f t="shared" si="71"/>
        <v/>
      </c>
      <c r="G1140" s="147" t="str">
        <f t="shared" si="72"/>
        <v/>
      </c>
      <c r="H1140" s="286" t="str">
        <f t="shared" si="73"/>
        <v>否</v>
      </c>
      <c r="I1140" s="271" t="str">
        <f t="shared" si="74"/>
        <v>项</v>
      </c>
    </row>
    <row r="1141" s="268" customFormat="true" ht="18.75" hidden="true" spans="1:9">
      <c r="A1141" s="279" t="s">
        <v>2129</v>
      </c>
      <c r="B1141" s="280" t="s">
        <v>2130</v>
      </c>
      <c r="C1141" s="281">
        <v>0</v>
      </c>
      <c r="D1141" s="281">
        <v>0</v>
      </c>
      <c r="E1141" s="136">
        <f>SUMIFS([2]Sheet1!$D:$D,[2]Sheet1!$A:$A,A1141)</f>
        <v>0</v>
      </c>
      <c r="F1141" s="147" t="str">
        <f t="shared" si="71"/>
        <v/>
      </c>
      <c r="G1141" s="147" t="str">
        <f t="shared" si="72"/>
        <v/>
      </c>
      <c r="H1141" s="286" t="str">
        <f t="shared" si="73"/>
        <v>否</v>
      </c>
      <c r="I1141" s="271" t="str">
        <f t="shared" si="74"/>
        <v>项</v>
      </c>
    </row>
    <row r="1142" s="269" customFormat="true" ht="18.75" spans="1:9">
      <c r="A1142" s="177" t="s">
        <v>2131</v>
      </c>
      <c r="B1142" s="180" t="s">
        <v>2132</v>
      </c>
      <c r="C1142" s="278">
        <v>10</v>
      </c>
      <c r="D1142" s="278">
        <v>0</v>
      </c>
      <c r="E1142" s="136">
        <f>SUMIFS([2]Sheet1!$D:$D,[2]Sheet1!$A:$A,A1142)</f>
        <v>0</v>
      </c>
      <c r="F1142" s="147">
        <f t="shared" si="71"/>
        <v>-1</v>
      </c>
      <c r="G1142" s="147" t="str">
        <f t="shared" si="72"/>
        <v/>
      </c>
      <c r="H1142" s="286" t="str">
        <f t="shared" si="73"/>
        <v>是</v>
      </c>
      <c r="I1142" s="271" t="str">
        <f t="shared" si="74"/>
        <v>项</v>
      </c>
    </row>
    <row r="1143" s="268" customFormat="true" ht="18.75" hidden="true" spans="1:9">
      <c r="A1143" s="279" t="s">
        <v>2133</v>
      </c>
      <c r="B1143" s="280" t="s">
        <v>2134</v>
      </c>
      <c r="C1143" s="281">
        <v>0</v>
      </c>
      <c r="D1143" s="281">
        <v>0</v>
      </c>
      <c r="E1143" s="136">
        <f>SUMIFS([2]Sheet1!$D:$D,[2]Sheet1!$A:$A,A1143)</f>
        <v>0</v>
      </c>
      <c r="F1143" s="147" t="str">
        <f t="shared" si="71"/>
        <v/>
      </c>
      <c r="G1143" s="147" t="str">
        <f t="shared" si="72"/>
        <v/>
      </c>
      <c r="H1143" s="286" t="str">
        <f t="shared" si="73"/>
        <v>否</v>
      </c>
      <c r="I1143" s="271" t="str">
        <f t="shared" si="74"/>
        <v>项</v>
      </c>
    </row>
    <row r="1144" s="268" customFormat="true" ht="18.75" spans="1:9">
      <c r="A1144" s="177" t="s">
        <v>2135</v>
      </c>
      <c r="B1144" s="180" t="s">
        <v>2136</v>
      </c>
      <c r="C1144" s="278">
        <v>64</v>
      </c>
      <c r="D1144" s="278">
        <v>97</v>
      </c>
      <c r="E1144" s="136">
        <f>SUMIFS([2]Sheet1!$D:$D,[2]Sheet1!$A:$A,A1144)</f>
        <v>49</v>
      </c>
      <c r="F1144" s="147">
        <f t="shared" si="71"/>
        <v>-0.234</v>
      </c>
      <c r="G1144" s="147">
        <f t="shared" si="72"/>
        <v>-0.495</v>
      </c>
      <c r="H1144" s="286" t="str">
        <f t="shared" si="73"/>
        <v>是</v>
      </c>
      <c r="I1144" s="271" t="str">
        <f t="shared" si="74"/>
        <v>项</v>
      </c>
    </row>
    <row r="1145" s="268" customFormat="true" ht="18.75" hidden="true" spans="1:9">
      <c r="A1145" s="279" t="s">
        <v>2137</v>
      </c>
      <c r="B1145" s="280" t="s">
        <v>2138</v>
      </c>
      <c r="C1145" s="281">
        <v>0</v>
      </c>
      <c r="D1145" s="281">
        <v>0</v>
      </c>
      <c r="E1145" s="136">
        <f>SUMIFS([2]Sheet1!$D:$D,[2]Sheet1!$A:$A,A1145)</f>
        <v>0</v>
      </c>
      <c r="F1145" s="147" t="str">
        <f t="shared" si="71"/>
        <v/>
      </c>
      <c r="G1145" s="147" t="str">
        <f t="shared" si="72"/>
        <v/>
      </c>
      <c r="H1145" s="286" t="str">
        <f t="shared" si="73"/>
        <v>否</v>
      </c>
      <c r="I1145" s="271" t="str">
        <f t="shared" si="74"/>
        <v>项</v>
      </c>
    </row>
    <row r="1146" s="268" customFormat="true" ht="18.75" hidden="true" spans="1:9">
      <c r="A1146" s="279" t="s">
        <v>2139</v>
      </c>
      <c r="B1146" s="280" t="s">
        <v>2140</v>
      </c>
      <c r="C1146" s="281">
        <v>0</v>
      </c>
      <c r="D1146" s="281">
        <v>0</v>
      </c>
      <c r="E1146" s="136">
        <f>SUMIFS([2]Sheet1!$D:$D,[2]Sheet1!$A:$A,A1146)</f>
        <v>0</v>
      </c>
      <c r="F1146" s="147" t="str">
        <f t="shared" si="71"/>
        <v/>
      </c>
      <c r="G1146" s="147" t="str">
        <f t="shared" si="72"/>
        <v/>
      </c>
      <c r="H1146" s="286" t="str">
        <f t="shared" si="73"/>
        <v>否</v>
      </c>
      <c r="I1146" s="271" t="str">
        <f t="shared" si="74"/>
        <v>项</v>
      </c>
    </row>
    <row r="1147" s="268" customFormat="true" ht="18.75" hidden="true" spans="1:9">
      <c r="A1147" s="279" t="s">
        <v>2141</v>
      </c>
      <c r="B1147" s="280" t="s">
        <v>2142</v>
      </c>
      <c r="C1147" s="281">
        <v>0</v>
      </c>
      <c r="D1147" s="281">
        <v>0</v>
      </c>
      <c r="E1147" s="136">
        <f>SUMIFS([2]Sheet1!$D:$D,[2]Sheet1!$A:$A,A1147)</f>
        <v>0</v>
      </c>
      <c r="F1147" s="147" t="str">
        <f t="shared" si="71"/>
        <v/>
      </c>
      <c r="G1147" s="147" t="str">
        <f t="shared" si="72"/>
        <v/>
      </c>
      <c r="H1147" s="286" t="str">
        <f t="shared" si="73"/>
        <v>否</v>
      </c>
      <c r="I1147" s="271" t="str">
        <f t="shared" si="74"/>
        <v>项</v>
      </c>
    </row>
    <row r="1148" s="268" customFormat="true" ht="18.75" spans="1:9">
      <c r="A1148" s="177" t="s">
        <v>2143</v>
      </c>
      <c r="B1148" s="180" t="s">
        <v>2144</v>
      </c>
      <c r="C1148" s="278">
        <v>5</v>
      </c>
      <c r="D1148" s="278">
        <v>34</v>
      </c>
      <c r="E1148" s="136">
        <f>SUMIFS([2]Sheet1!$D:$D,[2]Sheet1!$A:$A,A1148)</f>
        <v>0</v>
      </c>
      <c r="F1148" s="147">
        <f t="shared" si="71"/>
        <v>-1</v>
      </c>
      <c r="G1148" s="147">
        <f t="shared" si="72"/>
        <v>-1</v>
      </c>
      <c r="H1148" s="286" t="str">
        <f t="shared" si="73"/>
        <v>是</v>
      </c>
      <c r="I1148" s="271" t="str">
        <f t="shared" si="74"/>
        <v>项</v>
      </c>
    </row>
    <row r="1149" s="268" customFormat="true" ht="18.75" hidden="true" spans="1:9">
      <c r="A1149" s="279" t="s">
        <v>2145</v>
      </c>
      <c r="B1149" s="280" t="s">
        <v>2146</v>
      </c>
      <c r="C1149" s="281">
        <v>0</v>
      </c>
      <c r="D1149" s="281">
        <v>0</v>
      </c>
      <c r="E1149" s="136">
        <f>SUMIFS([2]Sheet1!$D:$D,[2]Sheet1!$A:$A,A1149)</f>
        <v>0</v>
      </c>
      <c r="F1149" s="147" t="str">
        <f t="shared" si="71"/>
        <v/>
      </c>
      <c r="G1149" s="147" t="str">
        <f t="shared" si="72"/>
        <v/>
      </c>
      <c r="H1149" s="286" t="str">
        <f t="shared" si="73"/>
        <v>否</v>
      </c>
      <c r="I1149" s="271" t="str">
        <f t="shared" si="74"/>
        <v>项</v>
      </c>
    </row>
    <row r="1150" s="268" customFormat="true" ht="18.75" hidden="true" spans="1:9">
      <c r="A1150" s="279" t="s">
        <v>2147</v>
      </c>
      <c r="B1150" s="280" t="s">
        <v>2148</v>
      </c>
      <c r="C1150" s="281">
        <v>0</v>
      </c>
      <c r="D1150" s="281">
        <v>0</v>
      </c>
      <c r="E1150" s="136">
        <f>SUMIFS([2]Sheet1!$D:$D,[2]Sheet1!$A:$A,A1150)</f>
        <v>0</v>
      </c>
      <c r="F1150" s="147" t="str">
        <f t="shared" si="71"/>
        <v/>
      </c>
      <c r="G1150" s="147" t="str">
        <f t="shared" si="72"/>
        <v/>
      </c>
      <c r="H1150" s="286" t="str">
        <f t="shared" si="73"/>
        <v>否</v>
      </c>
      <c r="I1150" s="271" t="str">
        <f t="shared" si="74"/>
        <v>项</v>
      </c>
    </row>
    <row r="1151" s="268" customFormat="true" ht="18.75" hidden="true" spans="1:9">
      <c r="A1151" s="279" t="s">
        <v>2149</v>
      </c>
      <c r="B1151" s="280" t="s">
        <v>2150</v>
      </c>
      <c r="C1151" s="281">
        <v>0</v>
      </c>
      <c r="D1151" s="281">
        <v>0</v>
      </c>
      <c r="E1151" s="136">
        <f>SUMIFS([2]Sheet1!$D:$D,[2]Sheet1!$A:$A,A1151)</f>
        <v>0</v>
      </c>
      <c r="F1151" s="147" t="str">
        <f t="shared" si="71"/>
        <v/>
      </c>
      <c r="G1151" s="147" t="str">
        <f t="shared" si="72"/>
        <v/>
      </c>
      <c r="H1151" s="286" t="str">
        <f t="shared" si="73"/>
        <v>否</v>
      </c>
      <c r="I1151" s="271" t="str">
        <f t="shared" si="74"/>
        <v>项</v>
      </c>
    </row>
    <row r="1152" s="268" customFormat="true" ht="18.75" hidden="true" spans="1:9">
      <c r="A1152" s="279" t="s">
        <v>2151</v>
      </c>
      <c r="B1152" s="280" t="s">
        <v>2152</v>
      </c>
      <c r="C1152" s="281">
        <v>0</v>
      </c>
      <c r="D1152" s="281">
        <v>0</v>
      </c>
      <c r="E1152" s="136">
        <f>SUMIFS([2]Sheet1!$D:$D,[2]Sheet1!$A:$A,A1152)</f>
        <v>0</v>
      </c>
      <c r="F1152" s="147" t="str">
        <f t="shared" si="71"/>
        <v/>
      </c>
      <c r="G1152" s="147" t="str">
        <f t="shared" si="72"/>
        <v/>
      </c>
      <c r="H1152" s="286" t="str">
        <f t="shared" si="73"/>
        <v>否</v>
      </c>
      <c r="I1152" s="271" t="str">
        <f t="shared" si="74"/>
        <v>项</v>
      </c>
    </row>
    <row r="1153" s="268" customFormat="true" ht="18.75" hidden="true" spans="1:9">
      <c r="A1153" s="279" t="s">
        <v>2153</v>
      </c>
      <c r="B1153" s="280" t="s">
        <v>2154</v>
      </c>
      <c r="C1153" s="281">
        <v>0</v>
      </c>
      <c r="D1153" s="281">
        <v>0</v>
      </c>
      <c r="E1153" s="136">
        <f>SUMIFS([2]Sheet1!$D:$D,[2]Sheet1!$A:$A,A1153)</f>
        <v>0</v>
      </c>
      <c r="F1153" s="147" t="str">
        <f t="shared" si="71"/>
        <v/>
      </c>
      <c r="G1153" s="147" t="str">
        <f t="shared" si="72"/>
        <v/>
      </c>
      <c r="H1153" s="286" t="str">
        <f t="shared" si="73"/>
        <v>否</v>
      </c>
      <c r="I1153" s="271" t="str">
        <f t="shared" si="74"/>
        <v>项</v>
      </c>
    </row>
    <row r="1154" s="268" customFormat="true" ht="18.75" hidden="true" spans="1:9">
      <c r="A1154" s="279" t="s">
        <v>2155</v>
      </c>
      <c r="B1154" s="280" t="s">
        <v>2156</v>
      </c>
      <c r="C1154" s="281">
        <v>0</v>
      </c>
      <c r="D1154" s="281">
        <v>0</v>
      </c>
      <c r="E1154" s="136">
        <f>SUMIFS([2]Sheet1!$D:$D,[2]Sheet1!$A:$A,A1154)</f>
        <v>0</v>
      </c>
      <c r="F1154" s="147" t="str">
        <f t="shared" si="71"/>
        <v/>
      </c>
      <c r="G1154" s="147" t="str">
        <f t="shared" si="72"/>
        <v/>
      </c>
      <c r="H1154" s="286" t="str">
        <f t="shared" si="73"/>
        <v>否</v>
      </c>
      <c r="I1154" s="271" t="str">
        <f t="shared" si="74"/>
        <v>项</v>
      </c>
    </row>
    <row r="1155" s="268" customFormat="true" ht="18.75" hidden="true" spans="1:9">
      <c r="A1155" s="279" t="s">
        <v>2157</v>
      </c>
      <c r="B1155" s="280" t="s">
        <v>2158</v>
      </c>
      <c r="C1155" s="281">
        <v>0</v>
      </c>
      <c r="D1155" s="281">
        <v>0</v>
      </c>
      <c r="E1155" s="136">
        <f>SUMIFS([2]Sheet1!$D:$D,[2]Sheet1!$A:$A,A1155)</f>
        <v>0</v>
      </c>
      <c r="F1155" s="147" t="str">
        <f t="shared" si="71"/>
        <v/>
      </c>
      <c r="G1155" s="147" t="str">
        <f t="shared" si="72"/>
        <v/>
      </c>
      <c r="H1155" s="286" t="str">
        <f t="shared" si="73"/>
        <v>否</v>
      </c>
      <c r="I1155" s="271" t="str">
        <f t="shared" si="74"/>
        <v>项</v>
      </c>
    </row>
    <row r="1156" s="268" customFormat="true" ht="18.75" hidden="true" spans="1:9">
      <c r="A1156" s="279" t="s">
        <v>2159</v>
      </c>
      <c r="B1156" s="280" t="s">
        <v>2160</v>
      </c>
      <c r="C1156" s="281">
        <v>0</v>
      </c>
      <c r="D1156" s="281">
        <v>0</v>
      </c>
      <c r="E1156" s="136">
        <f>SUMIFS([2]Sheet1!$D:$D,[2]Sheet1!$A:$A,A1156)</f>
        <v>0</v>
      </c>
      <c r="F1156" s="147" t="str">
        <f t="shared" si="71"/>
        <v/>
      </c>
      <c r="G1156" s="147" t="str">
        <f t="shared" si="72"/>
        <v/>
      </c>
      <c r="H1156" s="286" t="str">
        <f t="shared" si="73"/>
        <v>否</v>
      </c>
      <c r="I1156" s="271" t="str">
        <f t="shared" si="74"/>
        <v>项</v>
      </c>
    </row>
    <row r="1157" s="268" customFormat="true" ht="18.75" hidden="true" spans="1:9">
      <c r="A1157" s="279" t="s">
        <v>2161</v>
      </c>
      <c r="B1157" s="280" t="s">
        <v>2162</v>
      </c>
      <c r="C1157" s="281">
        <v>0</v>
      </c>
      <c r="D1157" s="281">
        <v>0</v>
      </c>
      <c r="E1157" s="136">
        <f>SUMIFS([2]Sheet1!$D:$D,[2]Sheet1!$A:$A,A1157)</f>
        <v>0</v>
      </c>
      <c r="F1157" s="147" t="str">
        <f t="shared" ref="F1157:F1220" si="75">IF(C1157&gt;0,E1157/C1157-1,IF(C1157&lt;0,-(E1157/C1157-1),""))</f>
        <v/>
      </c>
      <c r="G1157" s="147" t="str">
        <f t="shared" ref="G1157:G1220" si="76">IFERROR(E1157/D1157-1,"")</f>
        <v/>
      </c>
      <c r="H1157" s="286" t="str">
        <f t="shared" ref="H1157:H1220" si="77">IF(LEN(A1157)=3,"是",IF(B1157&lt;&gt;"",IF(SUM(C1157:E1157)&lt;&gt;0,"是","否"),"是"))</f>
        <v>否</v>
      </c>
      <c r="I1157" s="271" t="str">
        <f t="shared" ref="I1157:I1220" si="78">IF(LEN(A1157)=3,"类",IF(LEN(A1157)=5,"款","项"))</f>
        <v>项</v>
      </c>
    </row>
    <row r="1158" s="268" customFormat="true" ht="18.75" hidden="true" spans="1:9">
      <c r="A1158" s="279" t="s">
        <v>2163</v>
      </c>
      <c r="B1158" s="280" t="s">
        <v>2164</v>
      </c>
      <c r="C1158" s="281">
        <v>0</v>
      </c>
      <c r="D1158" s="281">
        <v>0</v>
      </c>
      <c r="E1158" s="136">
        <f>SUMIFS([2]Sheet1!$D:$D,[2]Sheet1!$A:$A,A1158)</f>
        <v>0</v>
      </c>
      <c r="F1158" s="147" t="str">
        <f t="shared" si="75"/>
        <v/>
      </c>
      <c r="G1158" s="147" t="str">
        <f t="shared" si="76"/>
        <v/>
      </c>
      <c r="H1158" s="286" t="str">
        <f t="shared" si="77"/>
        <v>否</v>
      </c>
      <c r="I1158" s="271" t="str">
        <f t="shared" si="78"/>
        <v>项</v>
      </c>
    </row>
    <row r="1159" s="268" customFormat="true" ht="18.75" hidden="true" spans="1:9">
      <c r="A1159" s="279" t="s">
        <v>2165</v>
      </c>
      <c r="B1159" s="280" t="s">
        <v>2166</v>
      </c>
      <c r="C1159" s="281">
        <v>0</v>
      </c>
      <c r="D1159" s="281">
        <v>0</v>
      </c>
      <c r="E1159" s="136">
        <f>SUMIFS([2]Sheet1!$D:$D,[2]Sheet1!$A:$A,A1159)</f>
        <v>0</v>
      </c>
      <c r="F1159" s="147" t="str">
        <f t="shared" si="75"/>
        <v/>
      </c>
      <c r="G1159" s="147" t="str">
        <f t="shared" si="76"/>
        <v/>
      </c>
      <c r="H1159" s="286" t="str">
        <f t="shared" si="77"/>
        <v>否</v>
      </c>
      <c r="I1159" s="271" t="str">
        <f t="shared" si="78"/>
        <v>项</v>
      </c>
    </row>
    <row r="1160" s="268" customFormat="true" ht="18.75" hidden="true" spans="1:9">
      <c r="A1160" s="279" t="s">
        <v>2167</v>
      </c>
      <c r="B1160" s="280" t="s">
        <v>2168</v>
      </c>
      <c r="C1160" s="281">
        <v>0</v>
      </c>
      <c r="D1160" s="281">
        <v>0</v>
      </c>
      <c r="E1160" s="136">
        <f>SUMIFS([2]Sheet1!$D:$D,[2]Sheet1!$A:$A,A1160)</f>
        <v>0</v>
      </c>
      <c r="F1160" s="147" t="str">
        <f t="shared" si="75"/>
        <v/>
      </c>
      <c r="G1160" s="147" t="str">
        <f t="shared" si="76"/>
        <v/>
      </c>
      <c r="H1160" s="286" t="str">
        <f t="shared" si="77"/>
        <v>否</v>
      </c>
      <c r="I1160" s="271" t="str">
        <f t="shared" si="78"/>
        <v>项</v>
      </c>
    </row>
    <row r="1161" s="268" customFormat="true" ht="18.75" hidden="true" spans="1:9">
      <c r="A1161" s="279" t="s">
        <v>2169</v>
      </c>
      <c r="B1161" s="280" t="s">
        <v>2170</v>
      </c>
      <c r="C1161" s="281">
        <v>0</v>
      </c>
      <c r="D1161" s="281">
        <v>0</v>
      </c>
      <c r="E1161" s="136">
        <f>SUMIFS([2]Sheet1!$D:$D,[2]Sheet1!$A:$A,A1161)</f>
        <v>0</v>
      </c>
      <c r="F1161" s="147" t="str">
        <f t="shared" si="75"/>
        <v/>
      </c>
      <c r="G1161" s="147" t="str">
        <f t="shared" si="76"/>
        <v/>
      </c>
      <c r="H1161" s="286" t="str">
        <f t="shared" si="77"/>
        <v>否</v>
      </c>
      <c r="I1161" s="271" t="str">
        <f t="shared" si="78"/>
        <v>项</v>
      </c>
    </row>
    <row r="1162" s="268" customFormat="true" ht="18.75" hidden="true" spans="1:9">
      <c r="A1162" s="279" t="s">
        <v>2171</v>
      </c>
      <c r="B1162" s="280" t="s">
        <v>207</v>
      </c>
      <c r="C1162" s="281">
        <v>0</v>
      </c>
      <c r="D1162" s="281">
        <v>0</v>
      </c>
      <c r="E1162" s="136">
        <f>SUMIFS([2]Sheet1!$D:$D,[2]Sheet1!$A:$A,A1162)</f>
        <v>0</v>
      </c>
      <c r="F1162" s="147" t="str">
        <f t="shared" si="75"/>
        <v/>
      </c>
      <c r="G1162" s="147" t="str">
        <f t="shared" si="76"/>
        <v/>
      </c>
      <c r="H1162" s="286" t="str">
        <f t="shared" si="77"/>
        <v>否</v>
      </c>
      <c r="I1162" s="271" t="str">
        <f t="shared" si="78"/>
        <v>项</v>
      </c>
    </row>
    <row r="1163" s="268" customFormat="true" ht="18.75" hidden="true" spans="1:9">
      <c r="A1163" s="279" t="s">
        <v>2172</v>
      </c>
      <c r="B1163" s="280" t="s">
        <v>2173</v>
      </c>
      <c r="C1163" s="281">
        <v>0</v>
      </c>
      <c r="D1163" s="281">
        <v>0</v>
      </c>
      <c r="E1163" s="136">
        <f>SUMIFS([2]Sheet1!$D:$D,[2]Sheet1!$A:$A,A1163)</f>
        <v>0</v>
      </c>
      <c r="F1163" s="147" t="str">
        <f t="shared" si="75"/>
        <v/>
      </c>
      <c r="G1163" s="147" t="str">
        <f t="shared" si="76"/>
        <v/>
      </c>
      <c r="H1163" s="286" t="str">
        <f t="shared" si="77"/>
        <v>否</v>
      </c>
      <c r="I1163" s="271" t="str">
        <f t="shared" si="78"/>
        <v>项</v>
      </c>
    </row>
    <row r="1164" s="268" customFormat="true" ht="18.75" spans="1:9">
      <c r="A1164" s="177" t="s">
        <v>2174</v>
      </c>
      <c r="B1164" s="180" t="s">
        <v>2175</v>
      </c>
      <c r="C1164" s="278">
        <f>SUM(C1165:C1178)</f>
        <v>7</v>
      </c>
      <c r="D1164" s="278">
        <f>SUM(D1165:D1178)</f>
        <v>0</v>
      </c>
      <c r="E1164" s="278">
        <f>SUM(E1165:E1178)</f>
        <v>0</v>
      </c>
      <c r="F1164" s="147">
        <f t="shared" si="75"/>
        <v>-1</v>
      </c>
      <c r="G1164" s="147" t="str">
        <f t="shared" si="76"/>
        <v/>
      </c>
      <c r="H1164" s="286" t="str">
        <f t="shared" si="77"/>
        <v>是</v>
      </c>
      <c r="I1164" s="271" t="str">
        <f t="shared" si="78"/>
        <v>款</v>
      </c>
    </row>
    <row r="1165" s="268" customFormat="true" ht="18.75" spans="1:9">
      <c r="A1165" s="177" t="s">
        <v>2176</v>
      </c>
      <c r="B1165" s="180" t="s">
        <v>189</v>
      </c>
      <c r="C1165" s="278">
        <v>3</v>
      </c>
      <c r="D1165" s="278">
        <v>0</v>
      </c>
      <c r="E1165" s="136">
        <f>SUMIFS([2]Sheet1!$D:$D,[2]Sheet1!$A:$A,A1165)</f>
        <v>0</v>
      </c>
      <c r="F1165" s="147">
        <f t="shared" si="75"/>
        <v>-1</v>
      </c>
      <c r="G1165" s="147" t="str">
        <f t="shared" si="76"/>
        <v/>
      </c>
      <c r="H1165" s="286" t="str">
        <f t="shared" si="77"/>
        <v>是</v>
      </c>
      <c r="I1165" s="271" t="str">
        <f t="shared" si="78"/>
        <v>项</v>
      </c>
    </row>
    <row r="1166" s="268" customFormat="true" ht="18.75" hidden="true" spans="1:9">
      <c r="A1166" s="279" t="s">
        <v>2177</v>
      </c>
      <c r="B1166" s="280" t="s">
        <v>191</v>
      </c>
      <c r="C1166" s="281">
        <v>0</v>
      </c>
      <c r="D1166" s="281">
        <v>0</v>
      </c>
      <c r="E1166" s="136">
        <f>SUMIFS([2]Sheet1!$D:$D,[2]Sheet1!$A:$A,A1166)</f>
        <v>0</v>
      </c>
      <c r="F1166" s="147" t="str">
        <f t="shared" si="75"/>
        <v/>
      </c>
      <c r="G1166" s="147" t="str">
        <f t="shared" si="76"/>
        <v/>
      </c>
      <c r="H1166" s="286" t="str">
        <f t="shared" si="77"/>
        <v>否</v>
      </c>
      <c r="I1166" s="271" t="str">
        <f t="shared" si="78"/>
        <v>项</v>
      </c>
    </row>
    <row r="1167" s="268" customFormat="true" ht="18.75" hidden="true" spans="1:9">
      <c r="A1167" s="279" t="s">
        <v>2178</v>
      </c>
      <c r="B1167" s="280" t="s">
        <v>193</v>
      </c>
      <c r="C1167" s="281">
        <v>0</v>
      </c>
      <c r="D1167" s="281">
        <v>0</v>
      </c>
      <c r="E1167" s="136">
        <f>SUMIFS([2]Sheet1!$D:$D,[2]Sheet1!$A:$A,A1167)</f>
        <v>0</v>
      </c>
      <c r="F1167" s="147" t="str">
        <f t="shared" si="75"/>
        <v/>
      </c>
      <c r="G1167" s="147" t="str">
        <f t="shared" si="76"/>
        <v/>
      </c>
      <c r="H1167" s="286" t="str">
        <f t="shared" si="77"/>
        <v>否</v>
      </c>
      <c r="I1167" s="271" t="str">
        <f t="shared" si="78"/>
        <v>项</v>
      </c>
    </row>
    <row r="1168" s="268" customFormat="true" ht="18.75" spans="1:9">
      <c r="A1168" s="177" t="s">
        <v>2179</v>
      </c>
      <c r="B1168" s="180" t="s">
        <v>2180</v>
      </c>
      <c r="C1168" s="278">
        <v>4</v>
      </c>
      <c r="D1168" s="278">
        <v>0</v>
      </c>
      <c r="E1168" s="136">
        <f>SUMIFS([2]Sheet1!$D:$D,[2]Sheet1!$A:$A,A1168)</f>
        <v>0</v>
      </c>
      <c r="F1168" s="147">
        <f t="shared" si="75"/>
        <v>-1</v>
      </c>
      <c r="G1168" s="147" t="str">
        <f t="shared" si="76"/>
        <v/>
      </c>
      <c r="H1168" s="286" t="str">
        <f t="shared" si="77"/>
        <v>是</v>
      </c>
      <c r="I1168" s="271" t="str">
        <f t="shared" si="78"/>
        <v>项</v>
      </c>
    </row>
    <row r="1169" s="269" customFormat="true" ht="18.75" hidden="true" spans="1:9">
      <c r="A1169" s="279" t="s">
        <v>2181</v>
      </c>
      <c r="B1169" s="280" t="s">
        <v>2182</v>
      </c>
      <c r="C1169" s="281">
        <v>0</v>
      </c>
      <c r="D1169" s="281">
        <v>0</v>
      </c>
      <c r="E1169" s="136">
        <f>SUMIFS([2]Sheet1!$D:$D,[2]Sheet1!$A:$A,A1169)</f>
        <v>0</v>
      </c>
      <c r="F1169" s="147" t="str">
        <f t="shared" si="75"/>
        <v/>
      </c>
      <c r="G1169" s="147" t="str">
        <f t="shared" si="76"/>
        <v/>
      </c>
      <c r="H1169" s="286" t="str">
        <f t="shared" si="77"/>
        <v>否</v>
      </c>
      <c r="I1169" s="271" t="str">
        <f t="shared" si="78"/>
        <v>项</v>
      </c>
    </row>
    <row r="1170" s="268" customFormat="true" ht="18.75" hidden="true" spans="1:9">
      <c r="A1170" s="279" t="s">
        <v>2183</v>
      </c>
      <c r="B1170" s="280" t="s">
        <v>2184</v>
      </c>
      <c r="C1170" s="281">
        <v>0</v>
      </c>
      <c r="D1170" s="281">
        <v>0</v>
      </c>
      <c r="E1170" s="136">
        <f>SUMIFS([2]Sheet1!$D:$D,[2]Sheet1!$A:$A,A1170)</f>
        <v>0</v>
      </c>
      <c r="F1170" s="147" t="str">
        <f t="shared" si="75"/>
        <v/>
      </c>
      <c r="G1170" s="147" t="str">
        <f t="shared" si="76"/>
        <v/>
      </c>
      <c r="H1170" s="286" t="str">
        <f t="shared" si="77"/>
        <v>否</v>
      </c>
      <c r="I1170" s="271" t="str">
        <f t="shared" si="78"/>
        <v>项</v>
      </c>
    </row>
    <row r="1171" s="268" customFormat="true" ht="18.75" hidden="true" spans="1:9">
      <c r="A1171" s="279" t="s">
        <v>2185</v>
      </c>
      <c r="B1171" s="280" t="s">
        <v>2186</v>
      </c>
      <c r="C1171" s="281">
        <v>0</v>
      </c>
      <c r="D1171" s="281">
        <v>0</v>
      </c>
      <c r="E1171" s="136">
        <f>SUMIFS([2]Sheet1!$D:$D,[2]Sheet1!$A:$A,A1171)</f>
        <v>0</v>
      </c>
      <c r="F1171" s="147" t="str">
        <f t="shared" si="75"/>
        <v/>
      </c>
      <c r="G1171" s="147" t="str">
        <f t="shared" si="76"/>
        <v/>
      </c>
      <c r="H1171" s="286" t="str">
        <f t="shared" si="77"/>
        <v>否</v>
      </c>
      <c r="I1171" s="271" t="str">
        <f t="shared" si="78"/>
        <v>项</v>
      </c>
    </row>
    <row r="1172" s="268" customFormat="true" ht="18.75" hidden="true" spans="1:9">
      <c r="A1172" s="279" t="s">
        <v>2187</v>
      </c>
      <c r="B1172" s="280" t="s">
        <v>2188</v>
      </c>
      <c r="C1172" s="281">
        <v>0</v>
      </c>
      <c r="D1172" s="281">
        <v>0</v>
      </c>
      <c r="E1172" s="136">
        <f>SUMIFS([2]Sheet1!$D:$D,[2]Sheet1!$A:$A,A1172)</f>
        <v>0</v>
      </c>
      <c r="F1172" s="147" t="str">
        <f t="shared" si="75"/>
        <v/>
      </c>
      <c r="G1172" s="147" t="str">
        <f t="shared" si="76"/>
        <v/>
      </c>
      <c r="H1172" s="286" t="str">
        <f t="shared" si="77"/>
        <v>否</v>
      </c>
      <c r="I1172" s="271" t="str">
        <f t="shared" si="78"/>
        <v>项</v>
      </c>
    </row>
    <row r="1173" s="268" customFormat="true" ht="18.75" hidden="true" spans="1:9">
      <c r="A1173" s="279" t="s">
        <v>2189</v>
      </c>
      <c r="B1173" s="280" t="s">
        <v>2190</v>
      </c>
      <c r="C1173" s="281">
        <v>0</v>
      </c>
      <c r="D1173" s="281">
        <v>0</v>
      </c>
      <c r="E1173" s="136">
        <f>SUMIFS([2]Sheet1!$D:$D,[2]Sheet1!$A:$A,A1173)</f>
        <v>0</v>
      </c>
      <c r="F1173" s="147" t="str">
        <f t="shared" si="75"/>
        <v/>
      </c>
      <c r="G1173" s="147" t="str">
        <f t="shared" si="76"/>
        <v/>
      </c>
      <c r="H1173" s="286" t="str">
        <f t="shared" si="77"/>
        <v>否</v>
      </c>
      <c r="I1173" s="271" t="str">
        <f t="shared" si="78"/>
        <v>项</v>
      </c>
    </row>
    <row r="1174" s="268" customFormat="true" ht="18.75" hidden="true" spans="1:9">
      <c r="A1174" s="279" t="s">
        <v>2191</v>
      </c>
      <c r="B1174" s="280" t="s">
        <v>2192</v>
      </c>
      <c r="C1174" s="281">
        <v>0</v>
      </c>
      <c r="D1174" s="281">
        <v>0</v>
      </c>
      <c r="E1174" s="136">
        <f>SUMIFS([2]Sheet1!$D:$D,[2]Sheet1!$A:$A,A1174)</f>
        <v>0</v>
      </c>
      <c r="F1174" s="147" t="str">
        <f t="shared" si="75"/>
        <v/>
      </c>
      <c r="G1174" s="147" t="str">
        <f t="shared" si="76"/>
        <v/>
      </c>
      <c r="H1174" s="286" t="str">
        <f t="shared" si="77"/>
        <v>否</v>
      </c>
      <c r="I1174" s="271" t="str">
        <f t="shared" si="78"/>
        <v>项</v>
      </c>
    </row>
    <row r="1175" s="268" customFormat="true" ht="18.75" hidden="true" spans="1:9">
      <c r="A1175" s="279" t="s">
        <v>2193</v>
      </c>
      <c r="B1175" s="280" t="s">
        <v>2194</v>
      </c>
      <c r="C1175" s="281">
        <v>0</v>
      </c>
      <c r="D1175" s="281">
        <v>0</v>
      </c>
      <c r="E1175" s="136">
        <f>SUMIFS([2]Sheet1!$D:$D,[2]Sheet1!$A:$A,A1175)</f>
        <v>0</v>
      </c>
      <c r="F1175" s="147" t="str">
        <f t="shared" si="75"/>
        <v/>
      </c>
      <c r="G1175" s="147" t="str">
        <f t="shared" si="76"/>
        <v/>
      </c>
      <c r="H1175" s="286" t="str">
        <f t="shared" si="77"/>
        <v>否</v>
      </c>
      <c r="I1175" s="271" t="str">
        <f t="shared" si="78"/>
        <v>项</v>
      </c>
    </row>
    <row r="1176" s="268" customFormat="true" ht="18.75" hidden="true" spans="1:9">
      <c r="A1176" s="279" t="s">
        <v>2195</v>
      </c>
      <c r="B1176" s="280" t="s">
        <v>2196</v>
      </c>
      <c r="C1176" s="281">
        <v>0</v>
      </c>
      <c r="D1176" s="281">
        <v>0</v>
      </c>
      <c r="E1176" s="136">
        <f>SUMIFS([2]Sheet1!$D:$D,[2]Sheet1!$A:$A,A1176)</f>
        <v>0</v>
      </c>
      <c r="F1176" s="147" t="str">
        <f t="shared" si="75"/>
        <v/>
      </c>
      <c r="G1176" s="147" t="str">
        <f t="shared" si="76"/>
        <v/>
      </c>
      <c r="H1176" s="286" t="str">
        <f t="shared" si="77"/>
        <v>否</v>
      </c>
      <c r="I1176" s="271" t="str">
        <f t="shared" si="78"/>
        <v>项</v>
      </c>
    </row>
    <row r="1177" s="268" customFormat="true" ht="18.75" hidden="true" spans="1:9">
      <c r="A1177" s="279" t="s">
        <v>2197</v>
      </c>
      <c r="B1177" s="280" t="s">
        <v>2198</v>
      </c>
      <c r="C1177" s="281">
        <v>0</v>
      </c>
      <c r="D1177" s="281">
        <v>0</v>
      </c>
      <c r="E1177" s="136">
        <f>SUMIFS([2]Sheet1!$D:$D,[2]Sheet1!$A:$A,A1177)</f>
        <v>0</v>
      </c>
      <c r="F1177" s="147" t="str">
        <f t="shared" si="75"/>
        <v/>
      </c>
      <c r="G1177" s="147" t="str">
        <f t="shared" si="76"/>
        <v/>
      </c>
      <c r="H1177" s="286" t="str">
        <f t="shared" si="77"/>
        <v>否</v>
      </c>
      <c r="I1177" s="271" t="str">
        <f t="shared" si="78"/>
        <v>项</v>
      </c>
    </row>
    <row r="1178" s="268" customFormat="true" ht="18.75" hidden="true" spans="1:9">
      <c r="A1178" s="279" t="s">
        <v>2199</v>
      </c>
      <c r="B1178" s="280" t="s">
        <v>2200</v>
      </c>
      <c r="C1178" s="281">
        <v>0</v>
      </c>
      <c r="D1178" s="281">
        <v>0</v>
      </c>
      <c r="E1178" s="136">
        <f>SUMIFS([2]Sheet1!$D:$D,[2]Sheet1!$A:$A,A1178)</f>
        <v>0</v>
      </c>
      <c r="F1178" s="147" t="str">
        <f t="shared" si="75"/>
        <v/>
      </c>
      <c r="G1178" s="147" t="str">
        <f t="shared" si="76"/>
        <v/>
      </c>
      <c r="H1178" s="286" t="str">
        <f t="shared" si="77"/>
        <v>否</v>
      </c>
      <c r="I1178" s="271" t="str">
        <f t="shared" si="78"/>
        <v>项</v>
      </c>
    </row>
    <row r="1179" s="268" customFormat="true" ht="18.75" hidden="true" spans="1:9">
      <c r="A1179" s="279" t="s">
        <v>2201</v>
      </c>
      <c r="B1179" s="280" t="s">
        <v>2202</v>
      </c>
      <c r="C1179" s="281">
        <f>C1180</f>
        <v>0</v>
      </c>
      <c r="D1179" s="281">
        <f>D1180</f>
        <v>0</v>
      </c>
      <c r="E1179" s="281">
        <f>E1180</f>
        <v>0</v>
      </c>
      <c r="F1179" s="147" t="str">
        <f t="shared" si="75"/>
        <v/>
      </c>
      <c r="G1179" s="147" t="str">
        <f t="shared" si="76"/>
        <v/>
      </c>
      <c r="H1179" s="286" t="str">
        <f t="shared" si="77"/>
        <v>否</v>
      </c>
      <c r="I1179" s="271" t="str">
        <f t="shared" si="78"/>
        <v>款</v>
      </c>
    </row>
    <row r="1180" s="268" customFormat="true" ht="18.75" hidden="true" spans="1:9">
      <c r="A1180" s="294" t="s">
        <v>2203</v>
      </c>
      <c r="B1180" s="280" t="s">
        <v>2204</v>
      </c>
      <c r="C1180" s="281">
        <v>0</v>
      </c>
      <c r="D1180" s="281">
        <v>0</v>
      </c>
      <c r="E1180" s="136">
        <f>SUMIFS([2]Sheet1!$D:$D,[2]Sheet1!$A:$A,A1180)</f>
        <v>0</v>
      </c>
      <c r="F1180" s="147" t="str">
        <f t="shared" si="75"/>
        <v/>
      </c>
      <c r="G1180" s="147" t="str">
        <f t="shared" si="76"/>
        <v/>
      </c>
      <c r="H1180" s="286" t="str">
        <f t="shared" si="77"/>
        <v>否</v>
      </c>
      <c r="I1180" s="271" t="str">
        <f t="shared" si="78"/>
        <v>项</v>
      </c>
    </row>
    <row r="1181" s="268" customFormat="true" ht="18.75" spans="1:9">
      <c r="A1181" s="277" t="s">
        <v>167</v>
      </c>
      <c r="B1181" s="178" t="s">
        <v>168</v>
      </c>
      <c r="C1181" s="278">
        <f>C1182+C1193+C1197</f>
        <v>10219</v>
      </c>
      <c r="D1181" s="278">
        <f>D1182+D1193+D1197</f>
        <v>10033</v>
      </c>
      <c r="E1181" s="278">
        <f>E1182+E1193+E1197</f>
        <v>9968</v>
      </c>
      <c r="F1181" s="147">
        <f t="shared" si="75"/>
        <v>-0.025</v>
      </c>
      <c r="G1181" s="147">
        <f t="shared" si="76"/>
        <v>-0.006</v>
      </c>
      <c r="H1181" s="286" t="str">
        <f t="shared" si="77"/>
        <v>是</v>
      </c>
      <c r="I1181" s="271" t="str">
        <f t="shared" si="78"/>
        <v>类</v>
      </c>
    </row>
    <row r="1182" s="268" customFormat="true" ht="18.75" spans="1:9">
      <c r="A1182" s="177" t="s">
        <v>2205</v>
      </c>
      <c r="B1182" s="180" t="s">
        <v>2206</v>
      </c>
      <c r="C1182" s="278">
        <f>SUM(C1183:C1192)</f>
        <v>884</v>
      </c>
      <c r="D1182" s="278">
        <f>SUM(D1183:D1192)</f>
        <v>475</v>
      </c>
      <c r="E1182" s="278">
        <f>SUM(E1183:E1192)</f>
        <v>280</v>
      </c>
      <c r="F1182" s="147">
        <f t="shared" si="75"/>
        <v>-0.683</v>
      </c>
      <c r="G1182" s="147">
        <f t="shared" si="76"/>
        <v>-0.411</v>
      </c>
      <c r="H1182" s="286" t="str">
        <f t="shared" si="77"/>
        <v>是</v>
      </c>
      <c r="I1182" s="271" t="str">
        <f t="shared" si="78"/>
        <v>款</v>
      </c>
    </row>
    <row r="1183" s="268" customFormat="true" ht="18.75" hidden="true" spans="1:9">
      <c r="A1183" s="279" t="s">
        <v>2207</v>
      </c>
      <c r="B1183" s="280" t="s">
        <v>2208</v>
      </c>
      <c r="C1183" s="281">
        <v>0</v>
      </c>
      <c r="D1183" s="281">
        <v>0</v>
      </c>
      <c r="E1183" s="136">
        <f>SUMIFS([2]Sheet1!$D:$D,[2]Sheet1!$A:$A,A1183)</f>
        <v>0</v>
      </c>
      <c r="F1183" s="147" t="str">
        <f t="shared" si="75"/>
        <v/>
      </c>
      <c r="G1183" s="147" t="str">
        <f t="shared" si="76"/>
        <v/>
      </c>
      <c r="H1183" s="286" t="str">
        <f t="shared" si="77"/>
        <v>否</v>
      </c>
      <c r="I1183" s="271" t="str">
        <f t="shared" si="78"/>
        <v>项</v>
      </c>
    </row>
    <row r="1184" s="269" customFormat="true" ht="18.75" hidden="true" spans="1:9">
      <c r="A1184" s="279" t="s">
        <v>2209</v>
      </c>
      <c r="B1184" s="280" t="s">
        <v>2210</v>
      </c>
      <c r="C1184" s="281">
        <v>0</v>
      </c>
      <c r="D1184" s="281">
        <v>0</v>
      </c>
      <c r="E1184" s="136">
        <f>SUMIFS([2]Sheet1!$D:$D,[2]Sheet1!$A:$A,A1184)</f>
        <v>0</v>
      </c>
      <c r="F1184" s="147" t="str">
        <f t="shared" si="75"/>
        <v/>
      </c>
      <c r="G1184" s="147" t="str">
        <f t="shared" si="76"/>
        <v/>
      </c>
      <c r="H1184" s="286" t="str">
        <f t="shared" si="77"/>
        <v>否</v>
      </c>
      <c r="I1184" s="271" t="str">
        <f t="shared" si="78"/>
        <v>项</v>
      </c>
    </row>
    <row r="1185" s="268" customFormat="true" ht="18.75" hidden="true" spans="1:9">
      <c r="A1185" s="279" t="s">
        <v>2211</v>
      </c>
      <c r="B1185" s="280" t="s">
        <v>2212</v>
      </c>
      <c r="C1185" s="281">
        <v>0</v>
      </c>
      <c r="D1185" s="281">
        <v>0</v>
      </c>
      <c r="E1185" s="136">
        <f>SUMIFS([2]Sheet1!$D:$D,[2]Sheet1!$A:$A,A1185)</f>
        <v>0</v>
      </c>
      <c r="F1185" s="147" t="str">
        <f t="shared" si="75"/>
        <v/>
      </c>
      <c r="G1185" s="147" t="str">
        <f t="shared" si="76"/>
        <v/>
      </c>
      <c r="H1185" s="286" t="str">
        <f t="shared" si="77"/>
        <v>否</v>
      </c>
      <c r="I1185" s="271" t="str">
        <f t="shared" si="78"/>
        <v>项</v>
      </c>
    </row>
    <row r="1186" s="268" customFormat="true" ht="18.75" hidden="true" spans="1:9">
      <c r="A1186" s="279" t="s">
        <v>2213</v>
      </c>
      <c r="B1186" s="280" t="s">
        <v>2214</v>
      </c>
      <c r="C1186" s="281">
        <v>0</v>
      </c>
      <c r="D1186" s="281">
        <v>0</v>
      </c>
      <c r="E1186" s="136">
        <f>SUMIFS([2]Sheet1!$D:$D,[2]Sheet1!$A:$A,A1186)</f>
        <v>0</v>
      </c>
      <c r="F1186" s="147" t="str">
        <f t="shared" si="75"/>
        <v/>
      </c>
      <c r="G1186" s="147" t="str">
        <f t="shared" si="76"/>
        <v/>
      </c>
      <c r="H1186" s="286" t="str">
        <f t="shared" si="77"/>
        <v>否</v>
      </c>
      <c r="I1186" s="271" t="str">
        <f t="shared" si="78"/>
        <v>项</v>
      </c>
    </row>
    <row r="1187" s="269" customFormat="true" ht="18.75" spans="1:9">
      <c r="A1187" s="177" t="s">
        <v>2215</v>
      </c>
      <c r="B1187" s="180" t="s">
        <v>2216</v>
      </c>
      <c r="C1187" s="278">
        <v>478</v>
      </c>
      <c r="D1187" s="278">
        <v>4</v>
      </c>
      <c r="E1187" s="136">
        <f>SUMIFS([2]Sheet1!$D:$D,[2]Sheet1!$A:$A,A1187)</f>
        <v>58</v>
      </c>
      <c r="F1187" s="147">
        <f t="shared" si="75"/>
        <v>-0.879</v>
      </c>
      <c r="G1187" s="147">
        <f t="shared" si="76"/>
        <v>13.5</v>
      </c>
      <c r="H1187" s="286" t="str">
        <f t="shared" si="77"/>
        <v>是</v>
      </c>
      <c r="I1187" s="271" t="str">
        <f t="shared" si="78"/>
        <v>项</v>
      </c>
    </row>
    <row r="1188" s="268" customFormat="true" ht="18.75" spans="1:9">
      <c r="A1188" s="177" t="s">
        <v>2217</v>
      </c>
      <c r="B1188" s="180" t="s">
        <v>2218</v>
      </c>
      <c r="C1188" s="278">
        <v>0</v>
      </c>
      <c r="D1188" s="278">
        <v>469</v>
      </c>
      <c r="E1188" s="136">
        <f>SUMIFS([2]Sheet1!$D:$D,[2]Sheet1!$A:$A,A1188)</f>
        <v>0</v>
      </c>
      <c r="F1188" s="147" t="str">
        <f t="shared" si="75"/>
        <v/>
      </c>
      <c r="G1188" s="147">
        <f t="shared" si="76"/>
        <v>-1</v>
      </c>
      <c r="H1188" s="286" t="str">
        <f t="shared" si="77"/>
        <v>是</v>
      </c>
      <c r="I1188" s="271" t="str">
        <f t="shared" si="78"/>
        <v>项</v>
      </c>
    </row>
    <row r="1189" s="268" customFormat="true" ht="18.75" spans="1:9">
      <c r="A1189" s="177" t="s">
        <v>2219</v>
      </c>
      <c r="B1189" s="180" t="s">
        <v>2220</v>
      </c>
      <c r="C1189" s="278">
        <v>0</v>
      </c>
      <c r="D1189" s="278">
        <v>2</v>
      </c>
      <c r="E1189" s="136">
        <f>SUMIFS([2]Sheet1!$D:$D,[2]Sheet1!$A:$A,A1189)</f>
        <v>0</v>
      </c>
      <c r="F1189" s="147" t="str">
        <f t="shared" si="75"/>
        <v/>
      </c>
      <c r="G1189" s="147">
        <f t="shared" si="76"/>
        <v>-1</v>
      </c>
      <c r="H1189" s="286" t="str">
        <f t="shared" si="77"/>
        <v>是</v>
      </c>
      <c r="I1189" s="271" t="str">
        <f t="shared" si="78"/>
        <v>项</v>
      </c>
    </row>
    <row r="1190" s="268" customFormat="true" ht="18.75" spans="1:9">
      <c r="A1190" s="177" t="s">
        <v>2221</v>
      </c>
      <c r="B1190" s="180" t="s">
        <v>2222</v>
      </c>
      <c r="C1190" s="278">
        <v>406</v>
      </c>
      <c r="D1190" s="278">
        <v>0</v>
      </c>
      <c r="E1190" s="136">
        <f>SUMIFS([2]Sheet1!$D:$D,[2]Sheet1!$A:$A,A1190)</f>
        <v>222</v>
      </c>
      <c r="F1190" s="147">
        <f t="shared" si="75"/>
        <v>-0.453</v>
      </c>
      <c r="G1190" s="147" t="str">
        <f t="shared" si="76"/>
        <v/>
      </c>
      <c r="H1190" s="286" t="str">
        <f t="shared" si="77"/>
        <v>是</v>
      </c>
      <c r="I1190" s="271" t="str">
        <f t="shared" si="78"/>
        <v>项</v>
      </c>
    </row>
    <row r="1191" s="268" customFormat="true" ht="18.75" hidden="true" spans="1:9">
      <c r="A1191" s="279" t="s">
        <v>2223</v>
      </c>
      <c r="B1191" s="280" t="s">
        <v>2224</v>
      </c>
      <c r="C1191" s="281">
        <v>0</v>
      </c>
      <c r="D1191" s="281">
        <v>0</v>
      </c>
      <c r="E1191" s="136">
        <f>SUMIFS([2]Sheet1!$D:$D,[2]Sheet1!$A:$A,A1191)</f>
        <v>0</v>
      </c>
      <c r="F1191" s="147" t="str">
        <f t="shared" si="75"/>
        <v/>
      </c>
      <c r="G1191" s="147" t="str">
        <f t="shared" si="76"/>
        <v/>
      </c>
      <c r="H1191" s="286" t="str">
        <f t="shared" si="77"/>
        <v>否</v>
      </c>
      <c r="I1191" s="271" t="str">
        <f t="shared" si="78"/>
        <v>项</v>
      </c>
    </row>
    <row r="1192" s="268" customFormat="true" ht="18.75" hidden="true" spans="1:9">
      <c r="A1192" s="279" t="s">
        <v>2225</v>
      </c>
      <c r="B1192" s="280" t="s">
        <v>2226</v>
      </c>
      <c r="C1192" s="281">
        <v>0</v>
      </c>
      <c r="D1192" s="281">
        <v>0</v>
      </c>
      <c r="E1192" s="136">
        <f>SUMIFS([2]Sheet1!$D:$D,[2]Sheet1!$A:$A,A1192)</f>
        <v>0</v>
      </c>
      <c r="F1192" s="147" t="str">
        <f t="shared" si="75"/>
        <v/>
      </c>
      <c r="G1192" s="147" t="str">
        <f t="shared" si="76"/>
        <v/>
      </c>
      <c r="H1192" s="286" t="str">
        <f t="shared" si="77"/>
        <v>否</v>
      </c>
      <c r="I1192" s="271" t="str">
        <f t="shared" si="78"/>
        <v>项</v>
      </c>
    </row>
    <row r="1193" s="268" customFormat="true" ht="18.75" spans="1:9">
      <c r="A1193" s="177" t="s">
        <v>2227</v>
      </c>
      <c r="B1193" s="180" t="s">
        <v>2228</v>
      </c>
      <c r="C1193" s="278">
        <f>SUM(C1194:C1196)</f>
        <v>9335</v>
      </c>
      <c r="D1193" s="278">
        <f>SUM(D1194:D1196)</f>
        <v>9558</v>
      </c>
      <c r="E1193" s="278">
        <f>SUM(E1194:E1196)</f>
        <v>9688</v>
      </c>
      <c r="F1193" s="147">
        <f t="shared" si="75"/>
        <v>0.038</v>
      </c>
      <c r="G1193" s="147">
        <f t="shared" si="76"/>
        <v>0.014</v>
      </c>
      <c r="H1193" s="286" t="str">
        <f t="shared" si="77"/>
        <v>是</v>
      </c>
      <c r="I1193" s="271" t="str">
        <f t="shared" si="78"/>
        <v>款</v>
      </c>
    </row>
    <row r="1194" s="268" customFormat="true" ht="18.75" spans="1:9">
      <c r="A1194" s="177" t="s">
        <v>2229</v>
      </c>
      <c r="B1194" s="180" t="s">
        <v>2230</v>
      </c>
      <c r="C1194" s="278">
        <v>9151</v>
      </c>
      <c r="D1194" s="278">
        <v>9375</v>
      </c>
      <c r="E1194" s="136">
        <f>SUMIFS([2]Sheet1!$D:$D,[2]Sheet1!$A:$A,A1194)</f>
        <v>9434</v>
      </c>
      <c r="F1194" s="147">
        <f t="shared" si="75"/>
        <v>0.031</v>
      </c>
      <c r="G1194" s="147">
        <f t="shared" si="76"/>
        <v>0.006</v>
      </c>
      <c r="H1194" s="286" t="str">
        <f t="shared" si="77"/>
        <v>是</v>
      </c>
      <c r="I1194" s="271" t="str">
        <f t="shared" si="78"/>
        <v>项</v>
      </c>
    </row>
    <row r="1195" s="268" customFormat="true" ht="18.75" hidden="true" spans="1:9">
      <c r="A1195" s="279" t="s">
        <v>2231</v>
      </c>
      <c r="B1195" s="280" t="s">
        <v>2232</v>
      </c>
      <c r="C1195" s="281">
        <v>0</v>
      </c>
      <c r="D1195" s="281">
        <v>0</v>
      </c>
      <c r="E1195" s="136">
        <f>SUMIFS([2]Sheet1!$D:$D,[2]Sheet1!$A:$A,A1195)</f>
        <v>0</v>
      </c>
      <c r="F1195" s="147" t="str">
        <f t="shared" si="75"/>
        <v/>
      </c>
      <c r="G1195" s="147" t="str">
        <f t="shared" si="76"/>
        <v/>
      </c>
      <c r="H1195" s="286" t="str">
        <f t="shared" si="77"/>
        <v>否</v>
      </c>
      <c r="I1195" s="271" t="str">
        <f t="shared" si="78"/>
        <v>项</v>
      </c>
    </row>
    <row r="1196" s="268" customFormat="true" ht="18.75" spans="1:9">
      <c r="A1196" s="177" t="s">
        <v>2233</v>
      </c>
      <c r="B1196" s="180" t="s">
        <v>2234</v>
      </c>
      <c r="C1196" s="278">
        <v>184</v>
      </c>
      <c r="D1196" s="278">
        <v>183</v>
      </c>
      <c r="E1196" s="136">
        <f>SUMIFS([2]Sheet1!$D:$D,[2]Sheet1!$A:$A,A1196)</f>
        <v>254</v>
      </c>
      <c r="F1196" s="147">
        <f t="shared" si="75"/>
        <v>0.38</v>
      </c>
      <c r="G1196" s="147">
        <f t="shared" si="76"/>
        <v>0.388</v>
      </c>
      <c r="H1196" s="286" t="str">
        <f t="shared" si="77"/>
        <v>是</v>
      </c>
      <c r="I1196" s="271" t="str">
        <f t="shared" si="78"/>
        <v>项</v>
      </c>
    </row>
    <row r="1197" s="268" customFormat="true" ht="18.75" hidden="true" spans="1:9">
      <c r="A1197" s="279" t="s">
        <v>2235</v>
      </c>
      <c r="B1197" s="280" t="s">
        <v>2236</v>
      </c>
      <c r="C1197" s="281">
        <f>SUM(C1198:C1200)</f>
        <v>0</v>
      </c>
      <c r="D1197" s="281">
        <f>SUM(D1198:D1200)</f>
        <v>0</v>
      </c>
      <c r="E1197" s="281">
        <f>SUM(E1198:E1200)</f>
        <v>0</v>
      </c>
      <c r="F1197" s="147" t="str">
        <f t="shared" si="75"/>
        <v/>
      </c>
      <c r="G1197" s="147" t="str">
        <f t="shared" si="76"/>
        <v/>
      </c>
      <c r="H1197" s="286" t="str">
        <f t="shared" si="77"/>
        <v>否</v>
      </c>
      <c r="I1197" s="271" t="str">
        <f t="shared" si="78"/>
        <v>款</v>
      </c>
    </row>
    <row r="1198" s="269" customFormat="true" ht="18.75" hidden="true" spans="1:9">
      <c r="A1198" s="279" t="s">
        <v>2237</v>
      </c>
      <c r="B1198" s="280" t="s">
        <v>2238</v>
      </c>
      <c r="C1198" s="281">
        <v>0</v>
      </c>
      <c r="D1198" s="281">
        <v>0</v>
      </c>
      <c r="E1198" s="136">
        <f>SUMIFS([2]Sheet1!$D:$D,[2]Sheet1!$A:$A,A1198)</f>
        <v>0</v>
      </c>
      <c r="F1198" s="147" t="str">
        <f t="shared" si="75"/>
        <v/>
      </c>
      <c r="G1198" s="147" t="str">
        <f t="shared" si="76"/>
        <v/>
      </c>
      <c r="H1198" s="286" t="str">
        <f t="shared" si="77"/>
        <v>否</v>
      </c>
      <c r="I1198" s="271" t="str">
        <f t="shared" si="78"/>
        <v>项</v>
      </c>
    </row>
    <row r="1199" s="268" customFormat="true" ht="18.75" hidden="true" spans="1:9">
      <c r="A1199" s="279" t="s">
        <v>2239</v>
      </c>
      <c r="B1199" s="280" t="s">
        <v>2240</v>
      </c>
      <c r="C1199" s="281">
        <v>0</v>
      </c>
      <c r="D1199" s="281">
        <v>0</v>
      </c>
      <c r="E1199" s="136">
        <f>SUMIFS([2]Sheet1!$D:$D,[2]Sheet1!$A:$A,A1199)</f>
        <v>0</v>
      </c>
      <c r="F1199" s="147" t="str">
        <f t="shared" si="75"/>
        <v/>
      </c>
      <c r="G1199" s="147" t="str">
        <f t="shared" si="76"/>
        <v/>
      </c>
      <c r="H1199" s="286" t="str">
        <f t="shared" si="77"/>
        <v>否</v>
      </c>
      <c r="I1199" s="271" t="str">
        <f t="shared" si="78"/>
        <v>项</v>
      </c>
    </row>
    <row r="1200" s="268" customFormat="true" ht="18.75" hidden="true" spans="1:9">
      <c r="A1200" s="279" t="s">
        <v>2241</v>
      </c>
      <c r="B1200" s="280" t="s">
        <v>2242</v>
      </c>
      <c r="C1200" s="281">
        <v>0</v>
      </c>
      <c r="D1200" s="281">
        <v>0</v>
      </c>
      <c r="E1200" s="136">
        <f>SUMIFS([2]Sheet1!$D:$D,[2]Sheet1!$A:$A,A1200)</f>
        <v>0</v>
      </c>
      <c r="F1200" s="147" t="str">
        <f t="shared" si="75"/>
        <v/>
      </c>
      <c r="G1200" s="147" t="str">
        <f t="shared" si="76"/>
        <v/>
      </c>
      <c r="H1200" s="286" t="str">
        <f t="shared" si="77"/>
        <v>否</v>
      </c>
      <c r="I1200" s="271" t="str">
        <f t="shared" si="78"/>
        <v>项</v>
      </c>
    </row>
    <row r="1201" s="268" customFormat="true" ht="18.75" spans="1:9">
      <c r="A1201" s="277" t="s">
        <v>169</v>
      </c>
      <c r="B1201" s="178" t="s">
        <v>170</v>
      </c>
      <c r="C1201" s="278">
        <f>C1202+C1220+C1234+C1240+C1246</f>
        <v>144</v>
      </c>
      <c r="D1201" s="278">
        <f>D1202+D1220+D1234+D1240+D1246</f>
        <v>427</v>
      </c>
      <c r="E1201" s="278">
        <f>E1202+E1220+E1234+E1240+E1246</f>
        <v>275</v>
      </c>
      <c r="F1201" s="147">
        <f t="shared" si="75"/>
        <v>0.91</v>
      </c>
      <c r="G1201" s="147">
        <f t="shared" si="76"/>
        <v>-0.356</v>
      </c>
      <c r="H1201" s="286" t="str">
        <f t="shared" si="77"/>
        <v>是</v>
      </c>
      <c r="I1201" s="271" t="str">
        <f t="shared" si="78"/>
        <v>类</v>
      </c>
    </row>
    <row r="1202" s="268" customFormat="true" ht="18.75" spans="1:9">
      <c r="A1202" s="177" t="s">
        <v>2243</v>
      </c>
      <c r="B1202" s="180" t="s">
        <v>2244</v>
      </c>
      <c r="C1202" s="278">
        <f>SUM(C1203:C1219)</f>
        <v>144</v>
      </c>
      <c r="D1202" s="278">
        <f>SUM(D1203:D1219)</f>
        <v>3</v>
      </c>
      <c r="E1202" s="278">
        <f>SUM(E1203:E1219)</f>
        <v>0</v>
      </c>
      <c r="F1202" s="147">
        <f t="shared" si="75"/>
        <v>-1</v>
      </c>
      <c r="G1202" s="147">
        <f t="shared" si="76"/>
        <v>-1</v>
      </c>
      <c r="H1202" s="286" t="str">
        <f t="shared" si="77"/>
        <v>是</v>
      </c>
      <c r="I1202" s="271" t="str">
        <f t="shared" si="78"/>
        <v>款</v>
      </c>
    </row>
    <row r="1203" s="268" customFormat="true" ht="18.75" hidden="true" spans="1:9">
      <c r="A1203" s="279" t="s">
        <v>2245</v>
      </c>
      <c r="B1203" s="280" t="s">
        <v>189</v>
      </c>
      <c r="C1203" s="281">
        <v>0</v>
      </c>
      <c r="D1203" s="281">
        <v>0</v>
      </c>
      <c r="E1203" s="136">
        <f>SUMIFS([2]Sheet1!$D:$D,[2]Sheet1!$A:$A,A1203)</f>
        <v>0</v>
      </c>
      <c r="F1203" s="147" t="str">
        <f t="shared" si="75"/>
        <v/>
      </c>
      <c r="G1203" s="147" t="str">
        <f t="shared" si="76"/>
        <v/>
      </c>
      <c r="H1203" s="286" t="str">
        <f t="shared" si="77"/>
        <v>否</v>
      </c>
      <c r="I1203" s="271" t="str">
        <f t="shared" si="78"/>
        <v>项</v>
      </c>
    </row>
    <row r="1204" s="268" customFormat="true" ht="18.75" hidden="true" spans="1:9">
      <c r="A1204" s="279" t="s">
        <v>2246</v>
      </c>
      <c r="B1204" s="280" t="s">
        <v>191</v>
      </c>
      <c r="C1204" s="281">
        <v>0</v>
      </c>
      <c r="D1204" s="281">
        <v>0</v>
      </c>
      <c r="E1204" s="136">
        <f>SUMIFS([2]Sheet1!$D:$D,[2]Sheet1!$A:$A,A1204)</f>
        <v>0</v>
      </c>
      <c r="F1204" s="147" t="str">
        <f t="shared" si="75"/>
        <v/>
      </c>
      <c r="G1204" s="147" t="str">
        <f t="shared" si="76"/>
        <v/>
      </c>
      <c r="H1204" s="286" t="str">
        <f t="shared" si="77"/>
        <v>否</v>
      </c>
      <c r="I1204" s="271" t="str">
        <f t="shared" si="78"/>
        <v>项</v>
      </c>
    </row>
    <row r="1205" s="268" customFormat="true" ht="18.75" hidden="true" spans="1:9">
      <c r="A1205" s="279" t="s">
        <v>2247</v>
      </c>
      <c r="B1205" s="280" t="s">
        <v>193</v>
      </c>
      <c r="C1205" s="281">
        <v>0</v>
      </c>
      <c r="D1205" s="281">
        <v>0</v>
      </c>
      <c r="E1205" s="136">
        <f>SUMIFS([2]Sheet1!$D:$D,[2]Sheet1!$A:$A,A1205)</f>
        <v>0</v>
      </c>
      <c r="F1205" s="147" t="str">
        <f t="shared" si="75"/>
        <v/>
      </c>
      <c r="G1205" s="147" t="str">
        <f t="shared" si="76"/>
        <v/>
      </c>
      <c r="H1205" s="286" t="str">
        <f t="shared" si="77"/>
        <v>否</v>
      </c>
      <c r="I1205" s="271" t="str">
        <f t="shared" si="78"/>
        <v>项</v>
      </c>
    </row>
    <row r="1206" s="268" customFormat="true" ht="18.75" hidden="true" spans="1:9">
      <c r="A1206" s="279" t="s">
        <v>2248</v>
      </c>
      <c r="B1206" s="280" t="s">
        <v>2249</v>
      </c>
      <c r="C1206" s="281">
        <v>0</v>
      </c>
      <c r="D1206" s="281">
        <v>0</v>
      </c>
      <c r="E1206" s="136">
        <f>SUMIFS([2]Sheet1!$D:$D,[2]Sheet1!$A:$A,A1206)</f>
        <v>0</v>
      </c>
      <c r="F1206" s="147" t="str">
        <f t="shared" si="75"/>
        <v/>
      </c>
      <c r="G1206" s="147" t="str">
        <f t="shared" si="76"/>
        <v/>
      </c>
      <c r="H1206" s="286" t="str">
        <f t="shared" si="77"/>
        <v>否</v>
      </c>
      <c r="I1206" s="271" t="str">
        <f t="shared" si="78"/>
        <v>项</v>
      </c>
    </row>
    <row r="1207" s="269" customFormat="true" ht="18.75" hidden="true" spans="1:9">
      <c r="A1207" s="279" t="s">
        <v>2250</v>
      </c>
      <c r="B1207" s="280" t="s">
        <v>2251</v>
      </c>
      <c r="C1207" s="281">
        <v>0</v>
      </c>
      <c r="D1207" s="281">
        <v>0</v>
      </c>
      <c r="E1207" s="136">
        <f>SUMIFS([2]Sheet1!$D:$D,[2]Sheet1!$A:$A,A1207)</f>
        <v>0</v>
      </c>
      <c r="F1207" s="147" t="str">
        <f t="shared" si="75"/>
        <v/>
      </c>
      <c r="G1207" s="147" t="str">
        <f t="shared" si="76"/>
        <v/>
      </c>
      <c r="H1207" s="286" t="str">
        <f t="shared" si="77"/>
        <v>否</v>
      </c>
      <c r="I1207" s="271" t="str">
        <f t="shared" si="78"/>
        <v>项</v>
      </c>
    </row>
    <row r="1208" s="268" customFormat="true" ht="18.75" hidden="true" spans="1:9">
      <c r="A1208" s="279" t="s">
        <v>2252</v>
      </c>
      <c r="B1208" s="280" t="s">
        <v>2253</v>
      </c>
      <c r="C1208" s="281">
        <v>0</v>
      </c>
      <c r="D1208" s="281">
        <v>0</v>
      </c>
      <c r="E1208" s="136">
        <f>SUMIFS([2]Sheet1!$D:$D,[2]Sheet1!$A:$A,A1208)</f>
        <v>0</v>
      </c>
      <c r="F1208" s="147" t="str">
        <f t="shared" si="75"/>
        <v/>
      </c>
      <c r="G1208" s="147" t="str">
        <f t="shared" si="76"/>
        <v/>
      </c>
      <c r="H1208" s="286" t="str">
        <f t="shared" si="77"/>
        <v>否</v>
      </c>
      <c r="I1208" s="271" t="str">
        <f t="shared" si="78"/>
        <v>项</v>
      </c>
    </row>
    <row r="1209" s="268" customFormat="true" ht="18.75" hidden="true" spans="1:9">
      <c r="A1209" s="279" t="s">
        <v>2254</v>
      </c>
      <c r="B1209" s="280" t="s">
        <v>2255</v>
      </c>
      <c r="C1209" s="281">
        <v>0</v>
      </c>
      <c r="D1209" s="281">
        <v>0</v>
      </c>
      <c r="E1209" s="136">
        <f>SUMIFS([2]Sheet1!$D:$D,[2]Sheet1!$A:$A,A1209)</f>
        <v>0</v>
      </c>
      <c r="F1209" s="147" t="str">
        <f t="shared" si="75"/>
        <v/>
      </c>
      <c r="G1209" s="147" t="str">
        <f t="shared" si="76"/>
        <v/>
      </c>
      <c r="H1209" s="286" t="str">
        <f t="shared" si="77"/>
        <v>否</v>
      </c>
      <c r="I1209" s="271" t="str">
        <f t="shared" si="78"/>
        <v>项</v>
      </c>
    </row>
    <row r="1210" s="268" customFormat="true" ht="18.75" hidden="true" spans="1:9">
      <c r="A1210" s="279" t="s">
        <v>2256</v>
      </c>
      <c r="B1210" s="280" t="s">
        <v>2257</v>
      </c>
      <c r="C1210" s="281">
        <v>0</v>
      </c>
      <c r="D1210" s="281">
        <v>0</v>
      </c>
      <c r="E1210" s="136">
        <f>SUMIFS([2]Sheet1!$D:$D,[2]Sheet1!$A:$A,A1210)</f>
        <v>0</v>
      </c>
      <c r="F1210" s="147" t="str">
        <f t="shared" si="75"/>
        <v/>
      </c>
      <c r="G1210" s="147" t="str">
        <f t="shared" si="76"/>
        <v/>
      </c>
      <c r="H1210" s="286" t="str">
        <f t="shared" si="77"/>
        <v>否</v>
      </c>
      <c r="I1210" s="271" t="str">
        <f t="shared" si="78"/>
        <v>项</v>
      </c>
    </row>
    <row r="1211" s="268" customFormat="true" ht="18.75" hidden="true" spans="1:9">
      <c r="A1211" s="279" t="s">
        <v>2258</v>
      </c>
      <c r="B1211" s="280" t="s">
        <v>2259</v>
      </c>
      <c r="C1211" s="281">
        <v>0</v>
      </c>
      <c r="D1211" s="281">
        <v>0</v>
      </c>
      <c r="E1211" s="136">
        <f>SUMIFS([2]Sheet1!$D:$D,[2]Sheet1!$A:$A,A1211)</f>
        <v>0</v>
      </c>
      <c r="F1211" s="147" t="str">
        <f t="shared" si="75"/>
        <v/>
      </c>
      <c r="G1211" s="147" t="str">
        <f t="shared" si="76"/>
        <v/>
      </c>
      <c r="H1211" s="286" t="str">
        <f t="shared" si="77"/>
        <v>否</v>
      </c>
      <c r="I1211" s="271" t="str">
        <f t="shared" si="78"/>
        <v>项</v>
      </c>
    </row>
    <row r="1212" s="268" customFormat="true" ht="18.75" hidden="true" spans="1:9">
      <c r="A1212" s="279" t="s">
        <v>2260</v>
      </c>
      <c r="B1212" s="280" t="s">
        <v>2261</v>
      </c>
      <c r="C1212" s="281">
        <v>0</v>
      </c>
      <c r="D1212" s="281">
        <v>0</v>
      </c>
      <c r="E1212" s="136">
        <f>SUMIFS([2]Sheet1!$D:$D,[2]Sheet1!$A:$A,A1212)</f>
        <v>0</v>
      </c>
      <c r="F1212" s="147" t="str">
        <f t="shared" si="75"/>
        <v/>
      </c>
      <c r="G1212" s="147" t="str">
        <f t="shared" si="76"/>
        <v/>
      </c>
      <c r="H1212" s="286" t="str">
        <f t="shared" si="77"/>
        <v>否</v>
      </c>
      <c r="I1212" s="271" t="str">
        <f t="shared" si="78"/>
        <v>项</v>
      </c>
    </row>
    <row r="1213" s="268" customFormat="true" ht="18.75" spans="1:9">
      <c r="A1213" s="177" t="s">
        <v>2262</v>
      </c>
      <c r="B1213" s="180" t="s">
        <v>2263</v>
      </c>
      <c r="C1213" s="278">
        <v>130</v>
      </c>
      <c r="D1213" s="278">
        <v>0</v>
      </c>
      <c r="E1213" s="136">
        <f>SUMIFS([2]Sheet1!$D:$D,[2]Sheet1!$A:$A,A1213)</f>
        <v>0</v>
      </c>
      <c r="F1213" s="147">
        <f t="shared" si="75"/>
        <v>-1</v>
      </c>
      <c r="G1213" s="147" t="str">
        <f t="shared" si="76"/>
        <v/>
      </c>
      <c r="H1213" s="286" t="str">
        <f t="shared" si="77"/>
        <v>是</v>
      </c>
      <c r="I1213" s="271" t="str">
        <f t="shared" si="78"/>
        <v>项</v>
      </c>
    </row>
    <row r="1214" s="268" customFormat="true" ht="18.75" hidden="true" spans="1:9">
      <c r="A1214" s="279" t="s">
        <v>2264</v>
      </c>
      <c r="B1214" s="280" t="s">
        <v>2265</v>
      </c>
      <c r="C1214" s="281">
        <v>0</v>
      </c>
      <c r="D1214" s="281">
        <v>0</v>
      </c>
      <c r="E1214" s="136">
        <f>SUMIFS([2]Sheet1!$D:$D,[2]Sheet1!$A:$A,A1214)</f>
        <v>0</v>
      </c>
      <c r="F1214" s="147" t="str">
        <f t="shared" si="75"/>
        <v/>
      </c>
      <c r="G1214" s="147" t="str">
        <f t="shared" si="76"/>
        <v/>
      </c>
      <c r="H1214" s="286" t="str">
        <f t="shared" si="77"/>
        <v>否</v>
      </c>
      <c r="I1214" s="271" t="str">
        <f t="shared" si="78"/>
        <v>项</v>
      </c>
    </row>
    <row r="1215" s="268" customFormat="true" ht="18.75" hidden="true" spans="1:9">
      <c r="A1215" s="289">
        <v>2220119</v>
      </c>
      <c r="B1215" s="309" t="s">
        <v>2266</v>
      </c>
      <c r="C1215" s="281">
        <v>0</v>
      </c>
      <c r="D1215" s="281">
        <v>0</v>
      </c>
      <c r="E1215" s="136">
        <f>SUMIFS([2]Sheet1!$D:$D,[2]Sheet1!$A:$A,A1215)</f>
        <v>0</v>
      </c>
      <c r="F1215" s="147" t="str">
        <f t="shared" si="75"/>
        <v/>
      </c>
      <c r="G1215" s="147" t="str">
        <f t="shared" si="76"/>
        <v/>
      </c>
      <c r="H1215" s="286" t="str">
        <f t="shared" si="77"/>
        <v>否</v>
      </c>
      <c r="I1215" s="271" t="str">
        <f t="shared" si="78"/>
        <v>项</v>
      </c>
    </row>
    <row r="1216" s="268" customFormat="true" ht="18.75" hidden="true" spans="1:9">
      <c r="A1216" s="289">
        <v>2220120</v>
      </c>
      <c r="B1216" s="309" t="s">
        <v>2267</v>
      </c>
      <c r="C1216" s="281">
        <v>0</v>
      </c>
      <c r="D1216" s="281">
        <v>0</v>
      </c>
      <c r="E1216" s="136">
        <f>SUMIFS([2]Sheet1!$D:$D,[2]Sheet1!$A:$A,A1216)</f>
        <v>0</v>
      </c>
      <c r="F1216" s="147" t="str">
        <f t="shared" si="75"/>
        <v/>
      </c>
      <c r="G1216" s="147" t="str">
        <f t="shared" si="76"/>
        <v/>
      </c>
      <c r="H1216" s="286" t="str">
        <f t="shared" si="77"/>
        <v>否</v>
      </c>
      <c r="I1216" s="271" t="str">
        <f t="shared" si="78"/>
        <v>项</v>
      </c>
    </row>
    <row r="1217" s="268" customFormat="true" ht="18.75" hidden="true" spans="1:9">
      <c r="A1217" s="289">
        <v>2220121</v>
      </c>
      <c r="B1217" s="309" t="s">
        <v>2268</v>
      </c>
      <c r="C1217" s="281">
        <v>0</v>
      </c>
      <c r="D1217" s="281">
        <v>0</v>
      </c>
      <c r="E1217" s="136">
        <f>SUMIFS([2]Sheet1!$D:$D,[2]Sheet1!$A:$A,A1217)</f>
        <v>0</v>
      </c>
      <c r="F1217" s="147" t="str">
        <f t="shared" si="75"/>
        <v/>
      </c>
      <c r="G1217" s="147" t="str">
        <f t="shared" si="76"/>
        <v/>
      </c>
      <c r="H1217" s="286" t="str">
        <f t="shared" si="77"/>
        <v>否</v>
      </c>
      <c r="I1217" s="271" t="str">
        <f t="shared" si="78"/>
        <v>项</v>
      </c>
    </row>
    <row r="1218" s="268" customFormat="true" ht="18.75" hidden="true" spans="1:9">
      <c r="A1218" s="279" t="s">
        <v>2269</v>
      </c>
      <c r="B1218" s="280" t="s">
        <v>207</v>
      </c>
      <c r="C1218" s="281">
        <v>0</v>
      </c>
      <c r="D1218" s="281">
        <v>0</v>
      </c>
      <c r="E1218" s="136">
        <f>SUMIFS([2]Sheet1!$D:$D,[2]Sheet1!$A:$A,A1218)</f>
        <v>0</v>
      </c>
      <c r="F1218" s="147" t="str">
        <f t="shared" si="75"/>
        <v/>
      </c>
      <c r="G1218" s="147" t="str">
        <f t="shared" si="76"/>
        <v/>
      </c>
      <c r="H1218" s="286" t="str">
        <f t="shared" si="77"/>
        <v>否</v>
      </c>
      <c r="I1218" s="271" t="str">
        <f t="shared" si="78"/>
        <v>项</v>
      </c>
    </row>
    <row r="1219" s="268" customFormat="true" ht="18.75" spans="1:9">
      <c r="A1219" s="177" t="s">
        <v>2270</v>
      </c>
      <c r="B1219" s="180" t="s">
        <v>2271</v>
      </c>
      <c r="C1219" s="278">
        <v>14</v>
      </c>
      <c r="D1219" s="278">
        <v>3</v>
      </c>
      <c r="E1219" s="136">
        <f>SUMIFS([2]Sheet1!$D:$D,[2]Sheet1!$A:$A,A1219)</f>
        <v>0</v>
      </c>
      <c r="F1219" s="147">
        <f t="shared" si="75"/>
        <v>-1</v>
      </c>
      <c r="G1219" s="147">
        <f t="shared" si="76"/>
        <v>-1</v>
      </c>
      <c r="H1219" s="286" t="str">
        <f t="shared" si="77"/>
        <v>是</v>
      </c>
      <c r="I1219" s="271" t="str">
        <f t="shared" si="78"/>
        <v>项</v>
      </c>
    </row>
    <row r="1220" s="268" customFormat="true" ht="18.75" hidden="true" spans="1:9">
      <c r="A1220" s="279" t="s">
        <v>2272</v>
      </c>
      <c r="B1220" s="288" t="s">
        <v>2273</v>
      </c>
      <c r="C1220" s="281">
        <f>SUM(C1221:C1233)</f>
        <v>0</v>
      </c>
      <c r="D1220" s="281">
        <f>SUM(D1221:D1233)</f>
        <v>0</v>
      </c>
      <c r="E1220" s="281">
        <f>SUM(E1221:E1233)</f>
        <v>0</v>
      </c>
      <c r="F1220" s="147" t="str">
        <f t="shared" si="75"/>
        <v/>
      </c>
      <c r="G1220" s="147" t="str">
        <f t="shared" si="76"/>
        <v/>
      </c>
      <c r="H1220" s="286" t="str">
        <f t="shared" si="77"/>
        <v>否</v>
      </c>
      <c r="I1220" s="271" t="str">
        <f t="shared" si="78"/>
        <v>款</v>
      </c>
    </row>
    <row r="1221" s="268" customFormat="true" ht="18.75" hidden="true" spans="1:9">
      <c r="A1221" s="279" t="s">
        <v>2274</v>
      </c>
      <c r="B1221" s="288" t="s">
        <v>351</v>
      </c>
      <c r="C1221" s="281">
        <v>0</v>
      </c>
      <c r="D1221" s="281">
        <v>0</v>
      </c>
      <c r="E1221" s="136">
        <f>SUMIFS([2]Sheet1!$D:$D,[2]Sheet1!$A:$A,A1221)</f>
        <v>0</v>
      </c>
      <c r="F1221" s="147" t="str">
        <f t="shared" ref="F1221:F1284" si="79">IF(C1221&gt;0,E1221/C1221-1,IF(C1221&lt;0,-(E1221/C1221-1),""))</f>
        <v/>
      </c>
      <c r="G1221" s="147" t="str">
        <f t="shared" ref="G1221:G1284" si="80">IFERROR(E1221/D1221-1,"")</f>
        <v/>
      </c>
      <c r="H1221" s="286" t="str">
        <f t="shared" ref="H1221:H1284" si="81">IF(LEN(A1221)=3,"是",IF(B1221&lt;&gt;"",IF(SUM(C1221:E1221)&lt;&gt;0,"是","否"),"是"))</f>
        <v>否</v>
      </c>
      <c r="I1221" s="271" t="str">
        <f t="shared" ref="I1221:I1284" si="82">IF(LEN(A1221)=3,"类",IF(LEN(A1221)=5,"款","项"))</f>
        <v>项</v>
      </c>
    </row>
    <row r="1222" s="268" customFormat="true" ht="18.75" hidden="true" spans="1:9">
      <c r="A1222" s="279" t="s">
        <v>2275</v>
      </c>
      <c r="B1222" s="288" t="s">
        <v>352</v>
      </c>
      <c r="C1222" s="281">
        <v>0</v>
      </c>
      <c r="D1222" s="281">
        <v>0</v>
      </c>
      <c r="E1222" s="136">
        <f>SUMIFS([2]Sheet1!$D:$D,[2]Sheet1!$A:$A,A1222)</f>
        <v>0</v>
      </c>
      <c r="F1222" s="147" t="str">
        <f t="shared" si="79"/>
        <v/>
      </c>
      <c r="G1222" s="147" t="str">
        <f t="shared" si="80"/>
        <v/>
      </c>
      <c r="H1222" s="286" t="str">
        <f t="shared" si="81"/>
        <v>否</v>
      </c>
      <c r="I1222" s="271" t="str">
        <f t="shared" si="82"/>
        <v>项</v>
      </c>
    </row>
    <row r="1223" s="268" customFormat="true" ht="18.75" hidden="true" spans="1:9">
      <c r="A1223" s="279" t="s">
        <v>2276</v>
      </c>
      <c r="B1223" s="288" t="s">
        <v>353</v>
      </c>
      <c r="C1223" s="281">
        <v>0</v>
      </c>
      <c r="D1223" s="281">
        <v>0</v>
      </c>
      <c r="E1223" s="136">
        <f>SUMIFS([2]Sheet1!$D:$D,[2]Sheet1!$A:$A,A1223)</f>
        <v>0</v>
      </c>
      <c r="F1223" s="147" t="str">
        <f t="shared" si="79"/>
        <v/>
      </c>
      <c r="G1223" s="147" t="str">
        <f t="shared" si="80"/>
        <v/>
      </c>
      <c r="H1223" s="286" t="str">
        <f t="shared" si="81"/>
        <v>否</v>
      </c>
      <c r="I1223" s="271" t="str">
        <f t="shared" si="82"/>
        <v>项</v>
      </c>
    </row>
    <row r="1224" s="268" customFormat="true" ht="18.75" hidden="true" spans="1:9">
      <c r="A1224" s="279" t="s">
        <v>2277</v>
      </c>
      <c r="B1224" s="288" t="s">
        <v>2278</v>
      </c>
      <c r="C1224" s="281">
        <v>0</v>
      </c>
      <c r="D1224" s="281">
        <v>0</v>
      </c>
      <c r="E1224" s="136">
        <f>SUMIFS([2]Sheet1!$D:$D,[2]Sheet1!$A:$A,A1224)</f>
        <v>0</v>
      </c>
      <c r="F1224" s="147" t="str">
        <f t="shared" si="79"/>
        <v/>
      </c>
      <c r="G1224" s="147" t="str">
        <f t="shared" si="80"/>
        <v/>
      </c>
      <c r="H1224" s="286" t="str">
        <f t="shared" si="81"/>
        <v>否</v>
      </c>
      <c r="I1224" s="271" t="str">
        <f t="shared" si="82"/>
        <v>项</v>
      </c>
    </row>
    <row r="1225" s="268" customFormat="true" ht="18.75" hidden="true" spans="1:9">
      <c r="A1225" s="279" t="s">
        <v>2279</v>
      </c>
      <c r="B1225" s="288" t="s">
        <v>2280</v>
      </c>
      <c r="C1225" s="281">
        <v>0</v>
      </c>
      <c r="D1225" s="281">
        <v>0</v>
      </c>
      <c r="E1225" s="136">
        <f>SUMIFS([2]Sheet1!$D:$D,[2]Sheet1!$A:$A,A1225)</f>
        <v>0</v>
      </c>
      <c r="F1225" s="147" t="str">
        <f t="shared" si="79"/>
        <v/>
      </c>
      <c r="G1225" s="147" t="str">
        <f t="shared" si="80"/>
        <v/>
      </c>
      <c r="H1225" s="286" t="str">
        <f t="shared" si="81"/>
        <v>否</v>
      </c>
      <c r="I1225" s="271" t="str">
        <f t="shared" si="82"/>
        <v>项</v>
      </c>
    </row>
    <row r="1226" s="268" customFormat="true" ht="18.75" hidden="true" spans="1:9">
      <c r="A1226" s="279" t="s">
        <v>2281</v>
      </c>
      <c r="B1226" s="288" t="s">
        <v>2282</v>
      </c>
      <c r="C1226" s="281">
        <v>0</v>
      </c>
      <c r="D1226" s="281">
        <v>0</v>
      </c>
      <c r="E1226" s="136">
        <f>SUMIFS([2]Sheet1!$D:$D,[2]Sheet1!$A:$A,A1226)</f>
        <v>0</v>
      </c>
      <c r="F1226" s="147" t="str">
        <f t="shared" si="79"/>
        <v/>
      </c>
      <c r="G1226" s="147" t="str">
        <f t="shared" si="80"/>
        <v/>
      </c>
      <c r="H1226" s="286" t="str">
        <f t="shared" si="81"/>
        <v>否</v>
      </c>
      <c r="I1226" s="271" t="str">
        <f t="shared" si="82"/>
        <v>项</v>
      </c>
    </row>
    <row r="1227" s="268" customFormat="true" ht="18.75" hidden="true" spans="1:9">
      <c r="A1227" s="279" t="s">
        <v>2283</v>
      </c>
      <c r="B1227" s="288" t="s">
        <v>2284</v>
      </c>
      <c r="C1227" s="281">
        <v>0</v>
      </c>
      <c r="D1227" s="281">
        <v>0</v>
      </c>
      <c r="E1227" s="136">
        <f>SUMIFS([2]Sheet1!$D:$D,[2]Sheet1!$A:$A,A1227)</f>
        <v>0</v>
      </c>
      <c r="F1227" s="147" t="str">
        <f t="shared" si="79"/>
        <v/>
      </c>
      <c r="G1227" s="147" t="str">
        <f t="shared" si="80"/>
        <v/>
      </c>
      <c r="H1227" s="286" t="str">
        <f t="shared" si="81"/>
        <v>否</v>
      </c>
      <c r="I1227" s="271" t="str">
        <f t="shared" si="82"/>
        <v>项</v>
      </c>
    </row>
    <row r="1228" s="268" customFormat="true" ht="18.75" hidden="true" spans="1:9">
      <c r="A1228" s="279" t="s">
        <v>2285</v>
      </c>
      <c r="B1228" s="288" t="s">
        <v>2286</v>
      </c>
      <c r="C1228" s="281">
        <v>0</v>
      </c>
      <c r="D1228" s="281">
        <v>0</v>
      </c>
      <c r="E1228" s="136">
        <f>SUMIFS([2]Sheet1!$D:$D,[2]Sheet1!$A:$A,A1228)</f>
        <v>0</v>
      </c>
      <c r="F1228" s="147" t="str">
        <f t="shared" si="79"/>
        <v/>
      </c>
      <c r="G1228" s="147" t="str">
        <f t="shared" si="80"/>
        <v/>
      </c>
      <c r="H1228" s="286" t="str">
        <f t="shared" si="81"/>
        <v>否</v>
      </c>
      <c r="I1228" s="271" t="str">
        <f t="shared" si="82"/>
        <v>项</v>
      </c>
    </row>
    <row r="1229" s="268" customFormat="true" ht="18.75" hidden="true" spans="1:9">
      <c r="A1229" s="279" t="s">
        <v>2287</v>
      </c>
      <c r="B1229" s="288" t="s">
        <v>2288</v>
      </c>
      <c r="C1229" s="281">
        <v>0</v>
      </c>
      <c r="D1229" s="281">
        <v>0</v>
      </c>
      <c r="E1229" s="136">
        <f>SUMIFS([2]Sheet1!$D:$D,[2]Sheet1!$A:$A,A1229)</f>
        <v>0</v>
      </c>
      <c r="F1229" s="147" t="str">
        <f t="shared" si="79"/>
        <v/>
      </c>
      <c r="G1229" s="147" t="str">
        <f t="shared" si="80"/>
        <v/>
      </c>
      <c r="H1229" s="286" t="str">
        <f t="shared" si="81"/>
        <v>否</v>
      </c>
      <c r="I1229" s="271" t="str">
        <f t="shared" si="82"/>
        <v>项</v>
      </c>
    </row>
    <row r="1230" s="268" customFormat="true" ht="18.75" hidden="true" spans="1:9">
      <c r="A1230" s="279" t="s">
        <v>2289</v>
      </c>
      <c r="B1230" s="288" t="s">
        <v>2290</v>
      </c>
      <c r="C1230" s="281">
        <v>0</v>
      </c>
      <c r="D1230" s="281">
        <v>0</v>
      </c>
      <c r="E1230" s="136">
        <f>SUMIFS([2]Sheet1!$D:$D,[2]Sheet1!$A:$A,A1230)</f>
        <v>0</v>
      </c>
      <c r="F1230" s="147" t="str">
        <f t="shared" si="79"/>
        <v/>
      </c>
      <c r="G1230" s="147" t="str">
        <f t="shared" si="80"/>
        <v/>
      </c>
      <c r="H1230" s="286" t="str">
        <f t="shared" si="81"/>
        <v>否</v>
      </c>
      <c r="I1230" s="271" t="str">
        <f t="shared" si="82"/>
        <v>项</v>
      </c>
    </row>
    <row r="1231" s="268" customFormat="true" ht="18.75" hidden="true" spans="1:9">
      <c r="A1231" s="279" t="s">
        <v>2291</v>
      </c>
      <c r="B1231" s="288" t="s">
        <v>2292</v>
      </c>
      <c r="C1231" s="281">
        <v>0</v>
      </c>
      <c r="D1231" s="281">
        <v>0</v>
      </c>
      <c r="E1231" s="136">
        <f>SUMIFS([2]Sheet1!$D:$D,[2]Sheet1!$A:$A,A1231)</f>
        <v>0</v>
      </c>
      <c r="F1231" s="147" t="str">
        <f t="shared" si="79"/>
        <v/>
      </c>
      <c r="G1231" s="147" t="str">
        <f t="shared" si="80"/>
        <v/>
      </c>
      <c r="H1231" s="286" t="str">
        <f t="shared" si="81"/>
        <v>否</v>
      </c>
      <c r="I1231" s="271" t="str">
        <f t="shared" si="82"/>
        <v>项</v>
      </c>
    </row>
    <row r="1232" s="268" customFormat="true" ht="18.75" hidden="true" spans="1:9">
      <c r="A1232" s="279" t="s">
        <v>2293</v>
      </c>
      <c r="B1232" s="288" t="s">
        <v>358</v>
      </c>
      <c r="C1232" s="281">
        <v>0</v>
      </c>
      <c r="D1232" s="281">
        <v>0</v>
      </c>
      <c r="E1232" s="136">
        <f>SUMIFS([2]Sheet1!$D:$D,[2]Sheet1!$A:$A,A1232)</f>
        <v>0</v>
      </c>
      <c r="F1232" s="147" t="str">
        <f t="shared" si="79"/>
        <v/>
      </c>
      <c r="G1232" s="147" t="str">
        <f t="shared" si="80"/>
        <v/>
      </c>
      <c r="H1232" s="286" t="str">
        <f t="shared" si="81"/>
        <v>否</v>
      </c>
      <c r="I1232" s="271" t="str">
        <f t="shared" si="82"/>
        <v>项</v>
      </c>
    </row>
    <row r="1233" s="268" customFormat="true" ht="18.75" hidden="true" spans="1:9">
      <c r="A1233" s="279" t="s">
        <v>2294</v>
      </c>
      <c r="B1233" s="288" t="s">
        <v>2295</v>
      </c>
      <c r="C1233" s="281">
        <v>0</v>
      </c>
      <c r="D1233" s="281">
        <v>0</v>
      </c>
      <c r="E1233" s="136">
        <f>SUMIFS([2]Sheet1!$D:$D,[2]Sheet1!$A:$A,A1233)</f>
        <v>0</v>
      </c>
      <c r="F1233" s="147" t="str">
        <f t="shared" si="79"/>
        <v/>
      </c>
      <c r="G1233" s="147" t="str">
        <f t="shared" si="80"/>
        <v/>
      </c>
      <c r="H1233" s="286" t="str">
        <f t="shared" si="81"/>
        <v>否</v>
      </c>
      <c r="I1233" s="271" t="str">
        <f t="shared" si="82"/>
        <v>项</v>
      </c>
    </row>
    <row r="1234" s="268" customFormat="true" ht="18.75" hidden="true" spans="1:9">
      <c r="A1234" s="279" t="s">
        <v>2296</v>
      </c>
      <c r="B1234" s="280" t="s">
        <v>2297</v>
      </c>
      <c r="C1234" s="281">
        <f>SUM(C1235:C1239)</f>
        <v>0</v>
      </c>
      <c r="D1234" s="281">
        <f>SUM(D1235:D1239)</f>
        <v>0</v>
      </c>
      <c r="E1234" s="281">
        <f>SUM(E1235:E1239)</f>
        <v>0</v>
      </c>
      <c r="F1234" s="147" t="str">
        <f t="shared" si="79"/>
        <v/>
      </c>
      <c r="G1234" s="147" t="str">
        <f t="shared" si="80"/>
        <v/>
      </c>
      <c r="H1234" s="286" t="str">
        <f t="shared" si="81"/>
        <v>否</v>
      </c>
      <c r="I1234" s="271" t="str">
        <f t="shared" si="82"/>
        <v>款</v>
      </c>
    </row>
    <row r="1235" s="268" customFormat="true" ht="18.75" hidden="true" spans="1:9">
      <c r="A1235" s="279" t="s">
        <v>2298</v>
      </c>
      <c r="B1235" s="280" t="s">
        <v>2299</v>
      </c>
      <c r="C1235" s="281">
        <v>0</v>
      </c>
      <c r="D1235" s="281">
        <v>0</v>
      </c>
      <c r="E1235" s="136">
        <f>SUMIFS([2]Sheet1!$D:$D,[2]Sheet1!$A:$A,A1235)</f>
        <v>0</v>
      </c>
      <c r="F1235" s="147" t="str">
        <f t="shared" si="79"/>
        <v/>
      </c>
      <c r="G1235" s="147" t="str">
        <f t="shared" si="80"/>
        <v/>
      </c>
      <c r="H1235" s="286" t="str">
        <f t="shared" si="81"/>
        <v>否</v>
      </c>
      <c r="I1235" s="271" t="str">
        <f t="shared" si="82"/>
        <v>项</v>
      </c>
    </row>
    <row r="1236" s="268" customFormat="true" ht="18.75" hidden="true" spans="1:9">
      <c r="A1236" s="279" t="s">
        <v>2300</v>
      </c>
      <c r="B1236" s="280" t="s">
        <v>2301</v>
      </c>
      <c r="C1236" s="281">
        <v>0</v>
      </c>
      <c r="D1236" s="281">
        <v>0</v>
      </c>
      <c r="E1236" s="136">
        <f>SUMIFS([2]Sheet1!$D:$D,[2]Sheet1!$A:$A,A1236)</f>
        <v>0</v>
      </c>
      <c r="F1236" s="147" t="str">
        <f t="shared" si="79"/>
        <v/>
      </c>
      <c r="G1236" s="147" t="str">
        <f t="shared" si="80"/>
        <v/>
      </c>
      <c r="H1236" s="286" t="str">
        <f t="shared" si="81"/>
        <v>否</v>
      </c>
      <c r="I1236" s="271" t="str">
        <f t="shared" si="82"/>
        <v>项</v>
      </c>
    </row>
    <row r="1237" s="268" customFormat="true" ht="18.75" hidden="true" spans="1:9">
      <c r="A1237" s="279" t="s">
        <v>2302</v>
      </c>
      <c r="B1237" s="280" t="s">
        <v>2303</v>
      </c>
      <c r="C1237" s="281">
        <v>0</v>
      </c>
      <c r="D1237" s="281">
        <v>0</v>
      </c>
      <c r="E1237" s="136">
        <f>SUMIFS([2]Sheet1!$D:$D,[2]Sheet1!$A:$A,A1237)</f>
        <v>0</v>
      </c>
      <c r="F1237" s="147" t="str">
        <f t="shared" si="79"/>
        <v/>
      </c>
      <c r="G1237" s="147" t="str">
        <f t="shared" si="80"/>
        <v/>
      </c>
      <c r="H1237" s="286" t="str">
        <f t="shared" si="81"/>
        <v>否</v>
      </c>
      <c r="I1237" s="271" t="str">
        <f t="shared" si="82"/>
        <v>项</v>
      </c>
    </row>
    <row r="1238" s="268" customFormat="true" ht="18.75" hidden="true" spans="1:9">
      <c r="A1238" s="289">
        <v>2220305</v>
      </c>
      <c r="B1238" s="309" t="s">
        <v>2304</v>
      </c>
      <c r="C1238" s="281">
        <v>0</v>
      </c>
      <c r="D1238" s="281">
        <v>0</v>
      </c>
      <c r="E1238" s="136">
        <f>SUMIFS([2]Sheet1!$D:$D,[2]Sheet1!$A:$A,A1238)</f>
        <v>0</v>
      </c>
      <c r="F1238" s="147" t="str">
        <f t="shared" si="79"/>
        <v/>
      </c>
      <c r="G1238" s="147" t="str">
        <f t="shared" si="80"/>
        <v/>
      </c>
      <c r="H1238" s="286" t="str">
        <f t="shared" si="81"/>
        <v>否</v>
      </c>
      <c r="I1238" s="271" t="str">
        <f t="shared" si="82"/>
        <v>项</v>
      </c>
    </row>
    <row r="1239" s="268" customFormat="true" ht="18.75" hidden="true" spans="1:9">
      <c r="A1239" s="279" t="s">
        <v>2305</v>
      </c>
      <c r="B1239" s="280" t="s">
        <v>2306</v>
      </c>
      <c r="C1239" s="281">
        <v>0</v>
      </c>
      <c r="D1239" s="281">
        <v>0</v>
      </c>
      <c r="E1239" s="136">
        <f>SUMIFS([2]Sheet1!$D:$D,[2]Sheet1!$A:$A,A1239)</f>
        <v>0</v>
      </c>
      <c r="F1239" s="147" t="str">
        <f t="shared" si="79"/>
        <v/>
      </c>
      <c r="G1239" s="147" t="str">
        <f t="shared" si="80"/>
        <v/>
      </c>
      <c r="H1239" s="286" t="str">
        <f t="shared" si="81"/>
        <v>否</v>
      </c>
      <c r="I1239" s="271" t="str">
        <f t="shared" si="82"/>
        <v>项</v>
      </c>
    </row>
    <row r="1240" s="268" customFormat="true" ht="18.75" spans="1:9">
      <c r="A1240" s="177" t="s">
        <v>2307</v>
      </c>
      <c r="B1240" s="180" t="s">
        <v>2308</v>
      </c>
      <c r="C1240" s="278">
        <f>SUM(C1241:C1245)</f>
        <v>0</v>
      </c>
      <c r="D1240" s="278">
        <f>SUM(D1241:D1245)</f>
        <v>424</v>
      </c>
      <c r="E1240" s="278">
        <f>SUM(E1241:E1245)</f>
        <v>275</v>
      </c>
      <c r="F1240" s="147" t="str">
        <f t="shared" si="79"/>
        <v/>
      </c>
      <c r="G1240" s="147">
        <f t="shared" si="80"/>
        <v>-0.351</v>
      </c>
      <c r="H1240" s="286" t="str">
        <f t="shared" si="81"/>
        <v>是</v>
      </c>
      <c r="I1240" s="271" t="str">
        <f t="shared" si="82"/>
        <v>款</v>
      </c>
    </row>
    <row r="1241" s="268" customFormat="true" ht="18.75" spans="1:9">
      <c r="A1241" s="177" t="s">
        <v>2309</v>
      </c>
      <c r="B1241" s="180" t="s">
        <v>2310</v>
      </c>
      <c r="C1241" s="278">
        <v>0</v>
      </c>
      <c r="D1241" s="278">
        <v>275</v>
      </c>
      <c r="E1241" s="136">
        <f>SUMIFS([2]Sheet1!$D:$D,[2]Sheet1!$A:$A,A1241)</f>
        <v>275</v>
      </c>
      <c r="F1241" s="147" t="str">
        <f t="shared" si="79"/>
        <v/>
      </c>
      <c r="G1241" s="147">
        <f t="shared" si="80"/>
        <v>0</v>
      </c>
      <c r="H1241" s="286" t="str">
        <f t="shared" si="81"/>
        <v>是</v>
      </c>
      <c r="I1241" s="271" t="str">
        <f t="shared" si="82"/>
        <v>项</v>
      </c>
    </row>
    <row r="1242" s="268" customFormat="true" ht="18.75" spans="1:9">
      <c r="A1242" s="177" t="s">
        <v>2311</v>
      </c>
      <c r="B1242" s="180" t="s">
        <v>2312</v>
      </c>
      <c r="C1242" s="278">
        <v>0</v>
      </c>
      <c r="D1242" s="278">
        <v>129</v>
      </c>
      <c r="E1242" s="136">
        <f>SUMIFS([2]Sheet1!$D:$D,[2]Sheet1!$A:$A,A1242)</f>
        <v>0</v>
      </c>
      <c r="F1242" s="147" t="str">
        <f t="shared" si="79"/>
        <v/>
      </c>
      <c r="G1242" s="147">
        <f t="shared" si="80"/>
        <v>-1</v>
      </c>
      <c r="H1242" s="286" t="str">
        <f t="shared" si="81"/>
        <v>是</v>
      </c>
      <c r="I1242" s="271" t="str">
        <f t="shared" si="82"/>
        <v>项</v>
      </c>
    </row>
    <row r="1243" s="58" customFormat="true" ht="18.75" hidden="true" spans="1:9">
      <c r="A1243" s="279" t="s">
        <v>2313</v>
      </c>
      <c r="B1243" s="280" t="s">
        <v>2314</v>
      </c>
      <c r="C1243" s="281">
        <v>0</v>
      </c>
      <c r="D1243" s="281">
        <v>0</v>
      </c>
      <c r="E1243" s="136">
        <f>SUMIFS([2]Sheet1!$D:$D,[2]Sheet1!$A:$A,A1243)</f>
        <v>0</v>
      </c>
      <c r="F1243" s="147" t="str">
        <f t="shared" si="79"/>
        <v/>
      </c>
      <c r="G1243" s="147" t="str">
        <f t="shared" si="80"/>
        <v/>
      </c>
      <c r="H1243" s="286" t="str">
        <f t="shared" si="81"/>
        <v>否</v>
      </c>
      <c r="I1243" s="271" t="str">
        <f t="shared" si="82"/>
        <v>项</v>
      </c>
    </row>
    <row r="1244" s="268" customFormat="true" ht="18.75" hidden="true" spans="1:9">
      <c r="A1244" s="279" t="s">
        <v>2315</v>
      </c>
      <c r="B1244" s="280" t="s">
        <v>2316</v>
      </c>
      <c r="C1244" s="281">
        <v>0</v>
      </c>
      <c r="D1244" s="281">
        <v>0</v>
      </c>
      <c r="E1244" s="136">
        <f>SUMIFS([2]Sheet1!$D:$D,[2]Sheet1!$A:$A,A1244)</f>
        <v>0</v>
      </c>
      <c r="F1244" s="147" t="str">
        <f t="shared" si="79"/>
        <v/>
      </c>
      <c r="G1244" s="147" t="str">
        <f t="shared" si="80"/>
        <v/>
      </c>
      <c r="H1244" s="286" t="str">
        <f t="shared" si="81"/>
        <v>否</v>
      </c>
      <c r="I1244" s="271" t="str">
        <f t="shared" si="82"/>
        <v>项</v>
      </c>
    </row>
    <row r="1245" s="269" customFormat="true" ht="18.75" spans="1:9">
      <c r="A1245" s="177" t="s">
        <v>2317</v>
      </c>
      <c r="B1245" s="180" t="s">
        <v>2318</v>
      </c>
      <c r="C1245" s="278">
        <v>0</v>
      </c>
      <c r="D1245" s="278">
        <v>20</v>
      </c>
      <c r="E1245" s="136">
        <f>SUMIFS([2]Sheet1!$D:$D,[2]Sheet1!$A:$A,A1245)</f>
        <v>0</v>
      </c>
      <c r="F1245" s="147" t="str">
        <f t="shared" si="79"/>
        <v/>
      </c>
      <c r="G1245" s="147">
        <f t="shared" si="80"/>
        <v>-1</v>
      </c>
      <c r="H1245" s="286" t="str">
        <f t="shared" si="81"/>
        <v>是</v>
      </c>
      <c r="I1245" s="271" t="str">
        <f t="shared" si="82"/>
        <v>项</v>
      </c>
    </row>
    <row r="1246" s="268" customFormat="true" ht="18.75" hidden="true" spans="1:9">
      <c r="A1246" s="279" t="s">
        <v>2319</v>
      </c>
      <c r="B1246" s="280" t="s">
        <v>2320</v>
      </c>
      <c r="C1246" s="281">
        <f>SUM(C1247:C1258)</f>
        <v>0</v>
      </c>
      <c r="D1246" s="281">
        <f>SUM(D1247:D1258)</f>
        <v>0</v>
      </c>
      <c r="E1246" s="281">
        <f>SUM(E1247:E1258)</f>
        <v>0</v>
      </c>
      <c r="F1246" s="147" t="str">
        <f t="shared" si="79"/>
        <v/>
      </c>
      <c r="G1246" s="147" t="str">
        <f t="shared" si="80"/>
        <v/>
      </c>
      <c r="H1246" s="286" t="str">
        <f t="shared" si="81"/>
        <v>否</v>
      </c>
      <c r="I1246" s="271" t="str">
        <f t="shared" si="82"/>
        <v>款</v>
      </c>
    </row>
    <row r="1247" s="268" customFormat="true" ht="18.75" hidden="true" spans="1:9">
      <c r="A1247" s="279" t="s">
        <v>2321</v>
      </c>
      <c r="B1247" s="280" t="s">
        <v>2322</v>
      </c>
      <c r="C1247" s="281">
        <v>0</v>
      </c>
      <c r="D1247" s="281">
        <v>0</v>
      </c>
      <c r="E1247" s="136">
        <f>SUMIFS([2]Sheet1!$D:$D,[2]Sheet1!$A:$A,A1247)</f>
        <v>0</v>
      </c>
      <c r="F1247" s="147" t="str">
        <f t="shared" si="79"/>
        <v/>
      </c>
      <c r="G1247" s="147" t="str">
        <f t="shared" si="80"/>
        <v/>
      </c>
      <c r="H1247" s="286" t="str">
        <f t="shared" si="81"/>
        <v>否</v>
      </c>
      <c r="I1247" s="271" t="str">
        <f t="shared" si="82"/>
        <v>项</v>
      </c>
    </row>
    <row r="1248" s="268" customFormat="true" ht="18.75" hidden="true" spans="1:9">
      <c r="A1248" s="279" t="s">
        <v>2323</v>
      </c>
      <c r="B1248" s="280" t="s">
        <v>2324</v>
      </c>
      <c r="C1248" s="281">
        <v>0</v>
      </c>
      <c r="D1248" s="281">
        <v>0</v>
      </c>
      <c r="E1248" s="136">
        <f>SUMIFS([2]Sheet1!$D:$D,[2]Sheet1!$A:$A,A1248)</f>
        <v>0</v>
      </c>
      <c r="F1248" s="147" t="str">
        <f t="shared" si="79"/>
        <v/>
      </c>
      <c r="G1248" s="147" t="str">
        <f t="shared" si="80"/>
        <v/>
      </c>
      <c r="H1248" s="286" t="str">
        <f t="shared" si="81"/>
        <v>否</v>
      </c>
      <c r="I1248" s="271" t="str">
        <f t="shared" si="82"/>
        <v>项</v>
      </c>
    </row>
    <row r="1249" s="268" customFormat="true" ht="18.75" hidden="true" spans="1:9">
      <c r="A1249" s="279" t="s">
        <v>2325</v>
      </c>
      <c r="B1249" s="280" t="s">
        <v>2326</v>
      </c>
      <c r="C1249" s="281">
        <v>0</v>
      </c>
      <c r="D1249" s="281">
        <v>0</v>
      </c>
      <c r="E1249" s="136">
        <f>SUMIFS([2]Sheet1!$D:$D,[2]Sheet1!$A:$A,A1249)</f>
        <v>0</v>
      </c>
      <c r="F1249" s="147" t="str">
        <f t="shared" si="79"/>
        <v/>
      </c>
      <c r="G1249" s="147" t="str">
        <f t="shared" si="80"/>
        <v/>
      </c>
      <c r="H1249" s="286" t="str">
        <f t="shared" si="81"/>
        <v>否</v>
      </c>
      <c r="I1249" s="271" t="str">
        <f t="shared" si="82"/>
        <v>项</v>
      </c>
    </row>
    <row r="1250" s="268" customFormat="true" ht="18.75" hidden="true" spans="1:9">
      <c r="A1250" s="279" t="s">
        <v>2327</v>
      </c>
      <c r="B1250" s="280" t="s">
        <v>2328</v>
      </c>
      <c r="C1250" s="281">
        <v>0</v>
      </c>
      <c r="D1250" s="281">
        <v>0</v>
      </c>
      <c r="E1250" s="136">
        <f>SUMIFS([2]Sheet1!$D:$D,[2]Sheet1!$A:$A,A1250)</f>
        <v>0</v>
      </c>
      <c r="F1250" s="147" t="str">
        <f t="shared" si="79"/>
        <v/>
      </c>
      <c r="G1250" s="147" t="str">
        <f t="shared" si="80"/>
        <v/>
      </c>
      <c r="H1250" s="286" t="str">
        <f t="shared" si="81"/>
        <v>否</v>
      </c>
      <c r="I1250" s="271" t="str">
        <f t="shared" si="82"/>
        <v>项</v>
      </c>
    </row>
    <row r="1251" s="268" customFormat="true" ht="18.75" hidden="true" spans="1:9">
      <c r="A1251" s="279" t="s">
        <v>2329</v>
      </c>
      <c r="B1251" s="280" t="s">
        <v>2330</v>
      </c>
      <c r="C1251" s="281">
        <v>0</v>
      </c>
      <c r="D1251" s="281">
        <v>0</v>
      </c>
      <c r="E1251" s="136">
        <f>SUMIFS([2]Sheet1!$D:$D,[2]Sheet1!$A:$A,A1251)</f>
        <v>0</v>
      </c>
      <c r="F1251" s="147" t="str">
        <f t="shared" si="79"/>
        <v/>
      </c>
      <c r="G1251" s="147" t="str">
        <f t="shared" si="80"/>
        <v/>
      </c>
      <c r="H1251" s="286" t="str">
        <f t="shared" si="81"/>
        <v>否</v>
      </c>
      <c r="I1251" s="271" t="str">
        <f t="shared" si="82"/>
        <v>项</v>
      </c>
    </row>
    <row r="1252" s="268" customFormat="true" ht="18.75" hidden="true" spans="1:9">
      <c r="A1252" s="279" t="s">
        <v>2331</v>
      </c>
      <c r="B1252" s="280" t="s">
        <v>2332</v>
      </c>
      <c r="C1252" s="281">
        <v>0</v>
      </c>
      <c r="D1252" s="281">
        <v>0</v>
      </c>
      <c r="E1252" s="136">
        <f>SUMIFS([2]Sheet1!$D:$D,[2]Sheet1!$A:$A,A1252)</f>
        <v>0</v>
      </c>
      <c r="F1252" s="147" t="str">
        <f t="shared" si="79"/>
        <v/>
      </c>
      <c r="G1252" s="147" t="str">
        <f t="shared" si="80"/>
        <v/>
      </c>
      <c r="H1252" s="286" t="str">
        <f t="shared" si="81"/>
        <v>否</v>
      </c>
      <c r="I1252" s="271" t="str">
        <f t="shared" si="82"/>
        <v>项</v>
      </c>
    </row>
    <row r="1253" s="268" customFormat="true" ht="18.75" hidden="true" spans="1:9">
      <c r="A1253" s="279" t="s">
        <v>2333</v>
      </c>
      <c r="B1253" s="280" t="s">
        <v>2334</v>
      </c>
      <c r="C1253" s="281">
        <v>0</v>
      </c>
      <c r="D1253" s="281">
        <v>0</v>
      </c>
      <c r="E1253" s="136">
        <f>SUMIFS([2]Sheet1!$D:$D,[2]Sheet1!$A:$A,A1253)</f>
        <v>0</v>
      </c>
      <c r="F1253" s="147" t="str">
        <f t="shared" si="79"/>
        <v/>
      </c>
      <c r="G1253" s="147" t="str">
        <f t="shared" si="80"/>
        <v/>
      </c>
      <c r="H1253" s="286" t="str">
        <f t="shared" si="81"/>
        <v>否</v>
      </c>
      <c r="I1253" s="271" t="str">
        <f t="shared" si="82"/>
        <v>项</v>
      </c>
    </row>
    <row r="1254" s="268" customFormat="true" ht="18.75" hidden="true" spans="1:9">
      <c r="A1254" s="279" t="s">
        <v>2335</v>
      </c>
      <c r="B1254" s="280" t="s">
        <v>2336</v>
      </c>
      <c r="C1254" s="281">
        <v>0</v>
      </c>
      <c r="D1254" s="281">
        <v>0</v>
      </c>
      <c r="E1254" s="136">
        <f>SUMIFS([2]Sheet1!$D:$D,[2]Sheet1!$A:$A,A1254)</f>
        <v>0</v>
      </c>
      <c r="F1254" s="147" t="str">
        <f t="shared" si="79"/>
        <v/>
      </c>
      <c r="G1254" s="147" t="str">
        <f t="shared" si="80"/>
        <v/>
      </c>
      <c r="H1254" s="286" t="str">
        <f t="shared" si="81"/>
        <v>否</v>
      </c>
      <c r="I1254" s="271" t="str">
        <f t="shared" si="82"/>
        <v>项</v>
      </c>
    </row>
    <row r="1255" s="268" customFormat="true" ht="18.75" hidden="true" spans="1:9">
      <c r="A1255" s="279" t="s">
        <v>2337</v>
      </c>
      <c r="B1255" s="280" t="s">
        <v>2338</v>
      </c>
      <c r="C1255" s="281">
        <v>0</v>
      </c>
      <c r="D1255" s="281">
        <v>0</v>
      </c>
      <c r="E1255" s="136">
        <f>SUMIFS([2]Sheet1!$D:$D,[2]Sheet1!$A:$A,A1255)</f>
        <v>0</v>
      </c>
      <c r="F1255" s="147" t="str">
        <f t="shared" si="79"/>
        <v/>
      </c>
      <c r="G1255" s="147" t="str">
        <f t="shared" si="80"/>
        <v/>
      </c>
      <c r="H1255" s="286" t="str">
        <f t="shared" si="81"/>
        <v>否</v>
      </c>
      <c r="I1255" s="271" t="str">
        <f t="shared" si="82"/>
        <v>项</v>
      </c>
    </row>
    <row r="1256" s="268" customFormat="true" ht="18.75" hidden="true" spans="1:9">
      <c r="A1256" s="279" t="s">
        <v>2339</v>
      </c>
      <c r="B1256" s="280" t="s">
        <v>2340</v>
      </c>
      <c r="C1256" s="281">
        <v>0</v>
      </c>
      <c r="D1256" s="281">
        <v>0</v>
      </c>
      <c r="E1256" s="136">
        <f>SUMIFS([2]Sheet1!$D:$D,[2]Sheet1!$A:$A,A1256)</f>
        <v>0</v>
      </c>
      <c r="F1256" s="147" t="str">
        <f t="shared" si="79"/>
        <v/>
      </c>
      <c r="G1256" s="147" t="str">
        <f t="shared" si="80"/>
        <v/>
      </c>
      <c r="H1256" s="286" t="str">
        <f t="shared" si="81"/>
        <v>否</v>
      </c>
      <c r="I1256" s="271" t="str">
        <f t="shared" si="82"/>
        <v>项</v>
      </c>
    </row>
    <row r="1257" s="268" customFormat="true" ht="18.75" hidden="true" spans="1:9">
      <c r="A1257" s="316">
        <v>2220511</v>
      </c>
      <c r="B1257" s="280" t="s">
        <v>2341</v>
      </c>
      <c r="C1257" s="281">
        <v>0</v>
      </c>
      <c r="D1257" s="281">
        <v>0</v>
      </c>
      <c r="E1257" s="136">
        <f>SUMIFS([2]Sheet1!$D:$D,[2]Sheet1!$A:$A,A1257)</f>
        <v>0</v>
      </c>
      <c r="F1257" s="147" t="str">
        <f t="shared" si="79"/>
        <v/>
      </c>
      <c r="G1257" s="147" t="str">
        <f t="shared" si="80"/>
        <v/>
      </c>
      <c r="H1257" s="286" t="str">
        <f t="shared" si="81"/>
        <v>否</v>
      </c>
      <c r="I1257" s="271" t="str">
        <f t="shared" si="82"/>
        <v>项</v>
      </c>
    </row>
    <row r="1258" s="268" customFormat="true" ht="18.75" hidden="true" spans="1:9">
      <c r="A1258" s="279" t="s">
        <v>2342</v>
      </c>
      <c r="B1258" s="280" t="s">
        <v>2343</v>
      </c>
      <c r="C1258" s="281">
        <v>0</v>
      </c>
      <c r="D1258" s="281">
        <v>0</v>
      </c>
      <c r="E1258" s="136">
        <f>SUMIFS([2]Sheet1!$D:$D,[2]Sheet1!$A:$A,A1258)</f>
        <v>0</v>
      </c>
      <c r="F1258" s="147" t="str">
        <f t="shared" si="79"/>
        <v/>
      </c>
      <c r="G1258" s="147" t="str">
        <f t="shared" si="80"/>
        <v/>
      </c>
      <c r="H1258" s="286" t="str">
        <f t="shared" si="81"/>
        <v>否</v>
      </c>
      <c r="I1258" s="271" t="str">
        <f t="shared" si="82"/>
        <v>项</v>
      </c>
    </row>
    <row r="1259" s="268" customFormat="true" ht="18.75" spans="1:9">
      <c r="A1259" s="277" t="s">
        <v>171</v>
      </c>
      <c r="B1259" s="178" t="s">
        <v>172</v>
      </c>
      <c r="C1259" s="278">
        <f>C1260+C1272+C1278+C1284+C1292+C1305+C1309+C1315</f>
        <v>1979</v>
      </c>
      <c r="D1259" s="278">
        <f>D1260+D1272+D1278+D1284+D1292+D1305+D1309+D1315</f>
        <v>1467</v>
      </c>
      <c r="E1259" s="278">
        <f>E1260+E1272+E1278+E1284+E1292+E1305+E1309+E1315</f>
        <v>1440</v>
      </c>
      <c r="F1259" s="147">
        <f t="shared" si="79"/>
        <v>-0.272</v>
      </c>
      <c r="G1259" s="147">
        <f t="shared" si="80"/>
        <v>-0.018</v>
      </c>
      <c r="H1259" s="286" t="str">
        <f t="shared" si="81"/>
        <v>是</v>
      </c>
      <c r="I1259" s="271" t="str">
        <f t="shared" si="82"/>
        <v>类</v>
      </c>
    </row>
    <row r="1260" s="268" customFormat="true" ht="18.75" spans="1:9">
      <c r="A1260" s="177" t="s">
        <v>2344</v>
      </c>
      <c r="B1260" s="180" t="s">
        <v>2345</v>
      </c>
      <c r="C1260" s="278">
        <f>SUM(C1261:C1271)</f>
        <v>758</v>
      </c>
      <c r="D1260" s="278">
        <f>SUM(D1261:D1271)</f>
        <v>594</v>
      </c>
      <c r="E1260" s="278">
        <f>SUM(E1261:E1271)</f>
        <v>394</v>
      </c>
      <c r="F1260" s="147">
        <f t="shared" si="79"/>
        <v>-0.48</v>
      </c>
      <c r="G1260" s="147">
        <f t="shared" si="80"/>
        <v>-0.337</v>
      </c>
      <c r="H1260" s="286" t="str">
        <f t="shared" si="81"/>
        <v>是</v>
      </c>
      <c r="I1260" s="271" t="str">
        <f t="shared" si="82"/>
        <v>款</v>
      </c>
    </row>
    <row r="1261" s="268" customFormat="true" ht="18.75" spans="1:9">
      <c r="A1261" s="177" t="s">
        <v>2346</v>
      </c>
      <c r="B1261" s="180" t="s">
        <v>189</v>
      </c>
      <c r="C1261" s="278">
        <v>282</v>
      </c>
      <c r="D1261" s="278">
        <v>380</v>
      </c>
      <c r="E1261" s="136">
        <f>SUMIFS([2]Sheet1!$D:$D,[2]Sheet1!$A:$A,A1261)</f>
        <v>360</v>
      </c>
      <c r="F1261" s="147">
        <f t="shared" si="79"/>
        <v>0.277</v>
      </c>
      <c r="G1261" s="147">
        <f t="shared" si="80"/>
        <v>-0.053</v>
      </c>
      <c r="H1261" s="286" t="str">
        <f t="shared" si="81"/>
        <v>是</v>
      </c>
      <c r="I1261" s="271" t="str">
        <f t="shared" si="82"/>
        <v>项</v>
      </c>
    </row>
    <row r="1262" s="268" customFormat="true" ht="18.75" spans="1:9">
      <c r="A1262" s="177" t="s">
        <v>2347</v>
      </c>
      <c r="B1262" s="180" t="s">
        <v>191</v>
      </c>
      <c r="C1262" s="278">
        <v>13</v>
      </c>
      <c r="D1262" s="278">
        <v>10</v>
      </c>
      <c r="E1262" s="136">
        <f>SUMIFS([2]Sheet1!$D:$D,[2]Sheet1!$A:$A,A1262)</f>
        <v>7</v>
      </c>
      <c r="F1262" s="147">
        <f t="shared" si="79"/>
        <v>-0.462</v>
      </c>
      <c r="G1262" s="147">
        <f t="shared" si="80"/>
        <v>-0.3</v>
      </c>
      <c r="H1262" s="286" t="str">
        <f t="shared" si="81"/>
        <v>是</v>
      </c>
      <c r="I1262" s="271" t="str">
        <f t="shared" si="82"/>
        <v>项</v>
      </c>
    </row>
    <row r="1263" s="268" customFormat="true" ht="18.75" hidden="true" spans="1:9">
      <c r="A1263" s="279" t="s">
        <v>2348</v>
      </c>
      <c r="B1263" s="280" t="s">
        <v>193</v>
      </c>
      <c r="C1263" s="281">
        <v>0</v>
      </c>
      <c r="D1263" s="281">
        <v>0</v>
      </c>
      <c r="E1263" s="136">
        <f>SUMIFS([2]Sheet1!$D:$D,[2]Sheet1!$A:$A,A1263)</f>
        <v>0</v>
      </c>
      <c r="F1263" s="147" t="str">
        <f t="shared" si="79"/>
        <v/>
      </c>
      <c r="G1263" s="147" t="str">
        <f t="shared" si="80"/>
        <v/>
      </c>
      <c r="H1263" s="286" t="str">
        <f t="shared" si="81"/>
        <v>否</v>
      </c>
      <c r="I1263" s="271" t="str">
        <f t="shared" si="82"/>
        <v>项</v>
      </c>
    </row>
    <row r="1264" s="268" customFormat="true" ht="18.75" hidden="true" spans="1:9">
      <c r="A1264" s="279" t="s">
        <v>2349</v>
      </c>
      <c r="B1264" s="280" t="s">
        <v>2350</v>
      </c>
      <c r="C1264" s="281">
        <v>0</v>
      </c>
      <c r="D1264" s="281">
        <v>0</v>
      </c>
      <c r="E1264" s="136">
        <f>SUMIFS([2]Sheet1!$D:$D,[2]Sheet1!$A:$A,A1264)</f>
        <v>0</v>
      </c>
      <c r="F1264" s="147" t="str">
        <f t="shared" si="79"/>
        <v/>
      </c>
      <c r="G1264" s="147" t="str">
        <f t="shared" si="80"/>
        <v/>
      </c>
      <c r="H1264" s="286" t="str">
        <f t="shared" si="81"/>
        <v>否</v>
      </c>
      <c r="I1264" s="271" t="str">
        <f t="shared" si="82"/>
        <v>项</v>
      </c>
    </row>
    <row r="1265" s="269" customFormat="true" ht="18.75" hidden="true" spans="1:9">
      <c r="A1265" s="279" t="s">
        <v>2351</v>
      </c>
      <c r="B1265" s="280" t="s">
        <v>2352</v>
      </c>
      <c r="C1265" s="281">
        <v>0</v>
      </c>
      <c r="D1265" s="281">
        <v>0</v>
      </c>
      <c r="E1265" s="136">
        <f>SUMIFS([2]Sheet1!$D:$D,[2]Sheet1!$A:$A,A1265)</f>
        <v>0</v>
      </c>
      <c r="F1265" s="147" t="str">
        <f t="shared" si="79"/>
        <v/>
      </c>
      <c r="G1265" s="147" t="str">
        <f t="shared" si="80"/>
        <v/>
      </c>
      <c r="H1265" s="286" t="str">
        <f t="shared" si="81"/>
        <v>否</v>
      </c>
      <c r="I1265" s="271" t="str">
        <f t="shared" si="82"/>
        <v>项</v>
      </c>
    </row>
    <row r="1266" s="268" customFormat="true" ht="18.75" spans="1:9">
      <c r="A1266" s="177" t="s">
        <v>2353</v>
      </c>
      <c r="B1266" s="180" t="s">
        <v>2354</v>
      </c>
      <c r="C1266" s="278">
        <v>43</v>
      </c>
      <c r="D1266" s="278">
        <v>179</v>
      </c>
      <c r="E1266" s="136">
        <f>SUMIFS([2]Sheet1!$D:$D,[2]Sheet1!$A:$A,A1266)</f>
        <v>27</v>
      </c>
      <c r="F1266" s="147">
        <f t="shared" si="79"/>
        <v>-0.372</v>
      </c>
      <c r="G1266" s="147">
        <f t="shared" si="80"/>
        <v>-0.849</v>
      </c>
      <c r="H1266" s="286" t="str">
        <f t="shared" si="81"/>
        <v>是</v>
      </c>
      <c r="I1266" s="271" t="str">
        <f t="shared" si="82"/>
        <v>项</v>
      </c>
    </row>
    <row r="1267" s="268" customFormat="true" ht="18.75" hidden="true" spans="1:9">
      <c r="A1267" s="279" t="s">
        <v>2355</v>
      </c>
      <c r="B1267" s="180" t="s">
        <v>2356</v>
      </c>
      <c r="C1267" s="281">
        <v>0</v>
      </c>
      <c r="D1267" s="281">
        <v>0</v>
      </c>
      <c r="E1267" s="136">
        <f>SUMIFS([2]Sheet1!$D:$D,[2]Sheet1!$A:$A,A1267)</f>
        <v>0</v>
      </c>
      <c r="F1267" s="147" t="str">
        <f t="shared" si="79"/>
        <v/>
      </c>
      <c r="G1267" s="147" t="str">
        <f t="shared" si="80"/>
        <v/>
      </c>
      <c r="H1267" s="286" t="str">
        <f t="shared" si="81"/>
        <v>否</v>
      </c>
      <c r="I1267" s="271" t="str">
        <f t="shared" si="82"/>
        <v>项</v>
      </c>
    </row>
    <row r="1268" s="268" customFormat="true" ht="18.75" spans="1:9">
      <c r="A1268" s="177" t="s">
        <v>2357</v>
      </c>
      <c r="B1268" s="180" t="s">
        <v>2358</v>
      </c>
      <c r="C1268" s="278">
        <v>210</v>
      </c>
      <c r="D1268" s="278">
        <v>15</v>
      </c>
      <c r="E1268" s="136">
        <f>SUMIFS([2]Sheet1!$D:$D,[2]Sheet1!$A:$A,A1268)</f>
        <v>0</v>
      </c>
      <c r="F1268" s="147">
        <f t="shared" si="79"/>
        <v>-1</v>
      </c>
      <c r="G1268" s="147">
        <f t="shared" si="80"/>
        <v>-1</v>
      </c>
      <c r="H1268" s="286" t="str">
        <f t="shared" si="81"/>
        <v>是</v>
      </c>
      <c r="I1268" s="271" t="str">
        <f t="shared" si="82"/>
        <v>项</v>
      </c>
    </row>
    <row r="1269" s="268" customFormat="true" ht="18.75" spans="1:9">
      <c r="A1269" s="177" t="s">
        <v>2359</v>
      </c>
      <c r="B1269" s="180" t="s">
        <v>2360</v>
      </c>
      <c r="C1269" s="278">
        <v>0</v>
      </c>
      <c r="D1269" s="278">
        <v>10</v>
      </c>
      <c r="E1269" s="136">
        <f>SUMIFS([2]Sheet1!$D:$D,[2]Sheet1!$A:$A,A1269)</f>
        <v>0</v>
      </c>
      <c r="F1269" s="147" t="str">
        <f t="shared" si="79"/>
        <v/>
      </c>
      <c r="G1269" s="147">
        <f t="shared" si="80"/>
        <v>-1</v>
      </c>
      <c r="H1269" s="286" t="str">
        <f t="shared" si="81"/>
        <v>是</v>
      </c>
      <c r="I1269" s="271" t="str">
        <f t="shared" si="82"/>
        <v>项</v>
      </c>
    </row>
    <row r="1270" s="268" customFormat="true" ht="18.75" hidden="true" spans="1:9">
      <c r="A1270" s="279" t="s">
        <v>2361</v>
      </c>
      <c r="B1270" s="280" t="s">
        <v>207</v>
      </c>
      <c r="C1270" s="281">
        <v>0</v>
      </c>
      <c r="D1270" s="281">
        <v>0</v>
      </c>
      <c r="E1270" s="136">
        <f>SUMIFS([2]Sheet1!$D:$D,[2]Sheet1!$A:$A,A1270)</f>
        <v>0</v>
      </c>
      <c r="F1270" s="147" t="str">
        <f t="shared" si="79"/>
        <v/>
      </c>
      <c r="G1270" s="147" t="str">
        <f t="shared" si="80"/>
        <v/>
      </c>
      <c r="H1270" s="286" t="str">
        <f t="shared" si="81"/>
        <v>否</v>
      </c>
      <c r="I1270" s="271" t="str">
        <f t="shared" si="82"/>
        <v>项</v>
      </c>
    </row>
    <row r="1271" s="268" customFormat="true" ht="18.75" spans="1:9">
      <c r="A1271" s="177" t="s">
        <v>2362</v>
      </c>
      <c r="B1271" s="180" t="s">
        <v>2363</v>
      </c>
      <c r="C1271" s="278">
        <v>210</v>
      </c>
      <c r="D1271" s="278">
        <v>0</v>
      </c>
      <c r="E1271" s="136">
        <f>SUMIFS([2]Sheet1!$D:$D,[2]Sheet1!$A:$A,A1271)</f>
        <v>0</v>
      </c>
      <c r="F1271" s="147">
        <f t="shared" si="79"/>
        <v>-1</v>
      </c>
      <c r="G1271" s="147" t="str">
        <f t="shared" si="80"/>
        <v/>
      </c>
      <c r="H1271" s="286" t="str">
        <f t="shared" si="81"/>
        <v>是</v>
      </c>
      <c r="I1271" s="271" t="str">
        <f t="shared" si="82"/>
        <v>项</v>
      </c>
    </row>
    <row r="1272" s="268" customFormat="true" ht="18.75" spans="1:9">
      <c r="A1272" s="177" t="s">
        <v>2364</v>
      </c>
      <c r="B1272" s="288" t="s">
        <v>2365</v>
      </c>
      <c r="C1272" s="278">
        <f>SUM(C1273:C1277)</f>
        <v>327</v>
      </c>
      <c r="D1272" s="278">
        <f>SUM(D1273:D1277)</f>
        <v>776</v>
      </c>
      <c r="E1272" s="278">
        <f>SUM(E1273:E1277)</f>
        <v>420</v>
      </c>
      <c r="F1272" s="147">
        <f t="shared" si="79"/>
        <v>0.284</v>
      </c>
      <c r="G1272" s="147">
        <f t="shared" si="80"/>
        <v>-0.459</v>
      </c>
      <c r="H1272" s="286" t="str">
        <f t="shared" si="81"/>
        <v>是</v>
      </c>
      <c r="I1272" s="271" t="str">
        <f t="shared" si="82"/>
        <v>款</v>
      </c>
    </row>
    <row r="1273" s="268" customFormat="true" ht="18.75" spans="1:9">
      <c r="A1273" s="177" t="s">
        <v>2366</v>
      </c>
      <c r="B1273" s="180" t="s">
        <v>189</v>
      </c>
      <c r="C1273" s="278">
        <v>236</v>
      </c>
      <c r="D1273" s="278">
        <v>435</v>
      </c>
      <c r="E1273" s="136">
        <f>SUMIFS([2]Sheet1!$D:$D,[2]Sheet1!$A:$A,A1273)</f>
        <v>299</v>
      </c>
      <c r="F1273" s="147">
        <f t="shared" si="79"/>
        <v>0.267</v>
      </c>
      <c r="G1273" s="147">
        <f t="shared" si="80"/>
        <v>-0.313</v>
      </c>
      <c r="H1273" s="286" t="str">
        <f t="shared" si="81"/>
        <v>是</v>
      </c>
      <c r="I1273" s="271" t="str">
        <f t="shared" si="82"/>
        <v>项</v>
      </c>
    </row>
    <row r="1274" s="268" customFormat="true" ht="18.75" hidden="true" spans="1:9">
      <c r="A1274" s="279" t="s">
        <v>2367</v>
      </c>
      <c r="B1274" s="280" t="s">
        <v>191</v>
      </c>
      <c r="C1274" s="281">
        <v>0</v>
      </c>
      <c r="D1274" s="281">
        <v>0</v>
      </c>
      <c r="E1274" s="136">
        <f>SUMIFS([2]Sheet1!$D:$D,[2]Sheet1!$A:$A,A1274)</f>
        <v>0</v>
      </c>
      <c r="F1274" s="147" t="str">
        <f t="shared" si="79"/>
        <v/>
      </c>
      <c r="G1274" s="147" t="str">
        <f t="shared" si="80"/>
        <v/>
      </c>
      <c r="H1274" s="286" t="str">
        <f t="shared" si="81"/>
        <v>否</v>
      </c>
      <c r="I1274" s="271" t="str">
        <f t="shared" si="82"/>
        <v>项</v>
      </c>
    </row>
    <row r="1275" s="268" customFormat="true" ht="18.75" hidden="true" spans="1:9">
      <c r="A1275" s="279" t="s">
        <v>2368</v>
      </c>
      <c r="B1275" s="280" t="s">
        <v>193</v>
      </c>
      <c r="C1275" s="281">
        <v>0</v>
      </c>
      <c r="D1275" s="281">
        <v>0</v>
      </c>
      <c r="E1275" s="136">
        <f>SUMIFS([2]Sheet1!$D:$D,[2]Sheet1!$A:$A,A1275)</f>
        <v>0</v>
      </c>
      <c r="F1275" s="147" t="str">
        <f t="shared" si="79"/>
        <v/>
      </c>
      <c r="G1275" s="147" t="str">
        <f t="shared" si="80"/>
        <v/>
      </c>
      <c r="H1275" s="286" t="str">
        <f t="shared" si="81"/>
        <v>否</v>
      </c>
      <c r="I1275" s="271" t="str">
        <f t="shared" si="82"/>
        <v>项</v>
      </c>
    </row>
    <row r="1276" s="268" customFormat="true" ht="18.75" spans="1:9">
      <c r="A1276" s="177" t="s">
        <v>2369</v>
      </c>
      <c r="B1276" s="180" t="s">
        <v>2370</v>
      </c>
      <c r="C1276" s="278">
        <v>91</v>
      </c>
      <c r="D1276" s="278">
        <v>341</v>
      </c>
      <c r="E1276" s="136">
        <f>SUMIFS([2]Sheet1!$D:$D,[2]Sheet1!$A:$A,A1276)</f>
        <v>121</v>
      </c>
      <c r="F1276" s="147">
        <f t="shared" si="79"/>
        <v>0.33</v>
      </c>
      <c r="G1276" s="147">
        <f t="shared" si="80"/>
        <v>-0.645</v>
      </c>
      <c r="H1276" s="286" t="str">
        <f t="shared" si="81"/>
        <v>是</v>
      </c>
      <c r="I1276" s="271" t="str">
        <f t="shared" si="82"/>
        <v>项</v>
      </c>
    </row>
    <row r="1277" s="269" customFormat="true" ht="18.75" hidden="true" spans="1:9">
      <c r="A1277" s="279" t="s">
        <v>2371</v>
      </c>
      <c r="B1277" s="295" t="s">
        <v>2372</v>
      </c>
      <c r="C1277" s="281">
        <v>0</v>
      </c>
      <c r="D1277" s="281">
        <v>0</v>
      </c>
      <c r="E1277" s="136">
        <f>SUMIFS([2]Sheet1!$D:$D,[2]Sheet1!$A:$A,A1277)</f>
        <v>0</v>
      </c>
      <c r="F1277" s="147" t="str">
        <f t="shared" si="79"/>
        <v/>
      </c>
      <c r="G1277" s="147" t="str">
        <f t="shared" si="80"/>
        <v/>
      </c>
      <c r="H1277" s="286" t="str">
        <f t="shared" si="81"/>
        <v>否</v>
      </c>
      <c r="I1277" s="271" t="str">
        <f t="shared" si="82"/>
        <v>项</v>
      </c>
    </row>
    <row r="1278" s="268" customFormat="true" ht="18.75" spans="1:9">
      <c r="A1278" s="177" t="s">
        <v>2373</v>
      </c>
      <c r="B1278" s="180" t="s">
        <v>2374</v>
      </c>
      <c r="C1278" s="278">
        <f>SUM(C1279:C1283)</f>
        <v>194</v>
      </c>
      <c r="D1278" s="278">
        <f>SUM(D1279:D1283)</f>
        <v>0</v>
      </c>
      <c r="E1278" s="278">
        <f>SUM(E1279:E1283)</f>
        <v>0</v>
      </c>
      <c r="F1278" s="147">
        <f t="shared" si="79"/>
        <v>-1</v>
      </c>
      <c r="G1278" s="147" t="str">
        <f t="shared" si="80"/>
        <v/>
      </c>
      <c r="H1278" s="286" t="str">
        <f t="shared" si="81"/>
        <v>是</v>
      </c>
      <c r="I1278" s="271" t="str">
        <f t="shared" si="82"/>
        <v>款</v>
      </c>
    </row>
    <row r="1279" s="268" customFormat="true" ht="18.75" hidden="true" spans="1:9">
      <c r="A1279" s="279" t="s">
        <v>2375</v>
      </c>
      <c r="B1279" s="180" t="s">
        <v>2376</v>
      </c>
      <c r="C1279" s="281">
        <v>0</v>
      </c>
      <c r="D1279" s="281">
        <v>0</v>
      </c>
      <c r="E1279" s="136">
        <f>SUMIFS([2]Sheet1!$D:$D,[2]Sheet1!$A:$A,A1279)</f>
        <v>0</v>
      </c>
      <c r="F1279" s="147" t="str">
        <f t="shared" si="79"/>
        <v/>
      </c>
      <c r="G1279" s="147" t="str">
        <f t="shared" si="80"/>
        <v/>
      </c>
      <c r="H1279" s="286" t="str">
        <f t="shared" si="81"/>
        <v>否</v>
      </c>
      <c r="I1279" s="271" t="str">
        <f t="shared" si="82"/>
        <v>项</v>
      </c>
    </row>
    <row r="1280" s="268" customFormat="true" ht="18.75" hidden="true" spans="1:9">
      <c r="A1280" s="279" t="s">
        <v>2377</v>
      </c>
      <c r="B1280" s="180" t="s">
        <v>2378</v>
      </c>
      <c r="C1280" s="281">
        <v>0</v>
      </c>
      <c r="D1280" s="281">
        <v>0</v>
      </c>
      <c r="E1280" s="136">
        <f>SUMIFS([2]Sheet1!$D:$D,[2]Sheet1!$A:$A,A1280)</f>
        <v>0</v>
      </c>
      <c r="F1280" s="147" t="str">
        <f t="shared" si="79"/>
        <v/>
      </c>
      <c r="G1280" s="147" t="str">
        <f t="shared" si="80"/>
        <v/>
      </c>
      <c r="H1280" s="286" t="str">
        <f t="shared" si="81"/>
        <v>否</v>
      </c>
      <c r="I1280" s="271" t="str">
        <f t="shared" si="82"/>
        <v>项</v>
      </c>
    </row>
    <row r="1281" s="268" customFormat="true" ht="18.75" hidden="true" spans="1:9">
      <c r="A1281" s="279" t="s">
        <v>2379</v>
      </c>
      <c r="B1281" s="180" t="s">
        <v>2380</v>
      </c>
      <c r="C1281" s="281">
        <v>0</v>
      </c>
      <c r="D1281" s="281">
        <v>0</v>
      </c>
      <c r="E1281" s="136">
        <f>SUMIFS([2]Sheet1!$D:$D,[2]Sheet1!$A:$A,A1281)</f>
        <v>0</v>
      </c>
      <c r="F1281" s="147" t="str">
        <f t="shared" si="79"/>
        <v/>
      </c>
      <c r="G1281" s="147" t="str">
        <f t="shared" si="80"/>
        <v/>
      </c>
      <c r="H1281" s="286" t="str">
        <f t="shared" si="81"/>
        <v>否</v>
      </c>
      <c r="I1281" s="271" t="str">
        <f t="shared" si="82"/>
        <v>项</v>
      </c>
    </row>
    <row r="1282" s="268" customFormat="true" ht="18.75" spans="1:9">
      <c r="A1282" s="177" t="s">
        <v>2381</v>
      </c>
      <c r="B1282" s="180" t="s">
        <v>2382</v>
      </c>
      <c r="C1282" s="278">
        <v>194</v>
      </c>
      <c r="D1282" s="278">
        <v>0</v>
      </c>
      <c r="E1282" s="136">
        <f>SUMIFS([2]Sheet1!$D:$D,[2]Sheet1!$A:$A,A1282)</f>
        <v>0</v>
      </c>
      <c r="F1282" s="147">
        <f t="shared" si="79"/>
        <v>-1</v>
      </c>
      <c r="G1282" s="147" t="str">
        <f t="shared" si="80"/>
        <v/>
      </c>
      <c r="H1282" s="286" t="str">
        <f t="shared" si="81"/>
        <v>是</v>
      </c>
      <c r="I1282" s="271" t="str">
        <f t="shared" si="82"/>
        <v>项</v>
      </c>
    </row>
    <row r="1283" s="269" customFormat="true" ht="18.75" hidden="true" spans="1:9">
      <c r="A1283" s="279" t="s">
        <v>2383</v>
      </c>
      <c r="B1283" s="180" t="s">
        <v>2384</v>
      </c>
      <c r="C1283" s="281">
        <v>0</v>
      </c>
      <c r="D1283" s="281">
        <v>0</v>
      </c>
      <c r="E1283" s="136">
        <f>SUMIFS([2]Sheet1!$D:$D,[2]Sheet1!$A:$A,A1283)</f>
        <v>0</v>
      </c>
      <c r="F1283" s="147" t="str">
        <f t="shared" si="79"/>
        <v/>
      </c>
      <c r="G1283" s="147" t="str">
        <f t="shared" si="80"/>
        <v/>
      </c>
      <c r="H1283" s="286" t="str">
        <f t="shared" si="81"/>
        <v>否</v>
      </c>
      <c r="I1283" s="271" t="str">
        <f t="shared" si="82"/>
        <v>项</v>
      </c>
    </row>
    <row r="1284" s="268" customFormat="true" ht="18.75" hidden="true" spans="1:9">
      <c r="A1284" s="279" t="s">
        <v>2385</v>
      </c>
      <c r="B1284" s="280" t="s">
        <v>2386</v>
      </c>
      <c r="C1284" s="281">
        <f>SUM(C1285:C1291)</f>
        <v>0</v>
      </c>
      <c r="D1284" s="281">
        <f>SUM(D1285:D1291)</f>
        <v>0</v>
      </c>
      <c r="E1284" s="281">
        <f>SUM(E1285:E1291)</f>
        <v>0</v>
      </c>
      <c r="F1284" s="147" t="str">
        <f t="shared" si="79"/>
        <v/>
      </c>
      <c r="G1284" s="147" t="str">
        <f t="shared" si="80"/>
        <v/>
      </c>
      <c r="H1284" s="286" t="str">
        <f t="shared" si="81"/>
        <v>否</v>
      </c>
      <c r="I1284" s="271" t="str">
        <f t="shared" si="82"/>
        <v>款</v>
      </c>
    </row>
    <row r="1285" s="268" customFormat="true" ht="18.75" hidden="true" spans="1:9">
      <c r="A1285" s="279" t="s">
        <v>2387</v>
      </c>
      <c r="B1285" s="280" t="s">
        <v>189</v>
      </c>
      <c r="C1285" s="281">
        <v>0</v>
      </c>
      <c r="D1285" s="281">
        <v>0</v>
      </c>
      <c r="E1285" s="136">
        <f>SUMIFS([2]Sheet1!$D:$D,[2]Sheet1!$A:$A,A1285)</f>
        <v>0</v>
      </c>
      <c r="F1285" s="147" t="str">
        <f t="shared" ref="F1285:F1330" si="83">IF(C1285&gt;0,E1285/C1285-1,IF(C1285&lt;0,-(E1285/C1285-1),""))</f>
        <v/>
      </c>
      <c r="G1285" s="147" t="str">
        <f t="shared" ref="G1285:G1330" si="84">IFERROR(E1285/D1285-1,"")</f>
        <v/>
      </c>
      <c r="H1285" s="286" t="str">
        <f t="shared" ref="H1285:H1328" si="85">IF(LEN(A1285)=3,"是",IF(B1285&lt;&gt;"",IF(SUM(C1285:E1285)&lt;&gt;0,"是","否"),"是"))</f>
        <v>否</v>
      </c>
      <c r="I1285" s="271" t="str">
        <f t="shared" ref="I1285:I1328" si="86">IF(LEN(A1285)=3,"类",IF(LEN(A1285)=5,"款","项"))</f>
        <v>项</v>
      </c>
    </row>
    <row r="1286" s="268" customFormat="true" ht="18.75" hidden="true" spans="1:9">
      <c r="A1286" s="279" t="s">
        <v>2388</v>
      </c>
      <c r="B1286" s="280" t="s">
        <v>191</v>
      </c>
      <c r="C1286" s="281">
        <v>0</v>
      </c>
      <c r="D1286" s="281">
        <v>0</v>
      </c>
      <c r="E1286" s="136">
        <f>SUMIFS([2]Sheet1!$D:$D,[2]Sheet1!$A:$A,A1286)</f>
        <v>0</v>
      </c>
      <c r="F1286" s="147" t="str">
        <f t="shared" si="83"/>
        <v/>
      </c>
      <c r="G1286" s="147" t="str">
        <f t="shared" si="84"/>
        <v/>
      </c>
      <c r="H1286" s="286" t="str">
        <f t="shared" si="85"/>
        <v>否</v>
      </c>
      <c r="I1286" s="271" t="str">
        <f t="shared" si="86"/>
        <v>项</v>
      </c>
    </row>
    <row r="1287" s="268" customFormat="true" ht="18.75" hidden="true" spans="1:9">
      <c r="A1287" s="279" t="s">
        <v>2389</v>
      </c>
      <c r="B1287" s="280" t="s">
        <v>193</v>
      </c>
      <c r="C1287" s="281">
        <v>0</v>
      </c>
      <c r="D1287" s="281">
        <v>0</v>
      </c>
      <c r="E1287" s="136">
        <f>SUMIFS([2]Sheet1!$D:$D,[2]Sheet1!$A:$A,A1287)</f>
        <v>0</v>
      </c>
      <c r="F1287" s="147" t="str">
        <f t="shared" si="83"/>
        <v/>
      </c>
      <c r="G1287" s="147" t="str">
        <f t="shared" si="84"/>
        <v/>
      </c>
      <c r="H1287" s="286" t="str">
        <f t="shared" si="85"/>
        <v>否</v>
      </c>
      <c r="I1287" s="271" t="str">
        <f t="shared" si="86"/>
        <v>项</v>
      </c>
    </row>
    <row r="1288" s="268" customFormat="true" ht="18.75" hidden="true" spans="1:9">
      <c r="A1288" s="279" t="s">
        <v>2390</v>
      </c>
      <c r="B1288" s="295" t="s">
        <v>2391</v>
      </c>
      <c r="C1288" s="281">
        <v>0</v>
      </c>
      <c r="D1288" s="281">
        <v>0</v>
      </c>
      <c r="E1288" s="136">
        <f>SUMIFS([2]Sheet1!$D:$D,[2]Sheet1!$A:$A,A1288)</f>
        <v>0</v>
      </c>
      <c r="F1288" s="147" t="str">
        <f t="shared" si="83"/>
        <v/>
      </c>
      <c r="G1288" s="147" t="str">
        <f t="shared" si="84"/>
        <v/>
      </c>
      <c r="H1288" s="286" t="str">
        <f t="shared" si="85"/>
        <v>否</v>
      </c>
      <c r="I1288" s="271" t="str">
        <f t="shared" si="86"/>
        <v>项</v>
      </c>
    </row>
    <row r="1289" s="268" customFormat="true" ht="18.75" hidden="true" spans="1:9">
      <c r="A1289" s="279" t="s">
        <v>2392</v>
      </c>
      <c r="B1289" s="295" t="s">
        <v>2393</v>
      </c>
      <c r="C1289" s="281">
        <v>0</v>
      </c>
      <c r="D1289" s="281">
        <v>0</v>
      </c>
      <c r="E1289" s="136">
        <f>SUMIFS([2]Sheet1!$D:$D,[2]Sheet1!$A:$A,A1289)</f>
        <v>0</v>
      </c>
      <c r="F1289" s="147" t="str">
        <f t="shared" si="83"/>
        <v/>
      </c>
      <c r="G1289" s="147" t="str">
        <f t="shared" si="84"/>
        <v/>
      </c>
      <c r="H1289" s="286" t="str">
        <f t="shared" si="85"/>
        <v>否</v>
      </c>
      <c r="I1289" s="271" t="str">
        <f t="shared" si="86"/>
        <v>项</v>
      </c>
    </row>
    <row r="1290" s="268" customFormat="true" ht="18.75" hidden="true" spans="1:9">
      <c r="A1290" s="279" t="s">
        <v>2394</v>
      </c>
      <c r="B1290" s="280" t="s">
        <v>207</v>
      </c>
      <c r="C1290" s="281">
        <v>0</v>
      </c>
      <c r="D1290" s="281">
        <v>0</v>
      </c>
      <c r="E1290" s="136">
        <f>SUMIFS([2]Sheet1!$D:$D,[2]Sheet1!$A:$A,A1290)</f>
        <v>0</v>
      </c>
      <c r="F1290" s="147" t="str">
        <f t="shared" si="83"/>
        <v/>
      </c>
      <c r="G1290" s="147" t="str">
        <f t="shared" si="84"/>
        <v/>
      </c>
      <c r="H1290" s="286" t="str">
        <f t="shared" si="85"/>
        <v>否</v>
      </c>
      <c r="I1290" s="271" t="str">
        <f t="shared" si="86"/>
        <v>项</v>
      </c>
    </row>
    <row r="1291" s="268" customFormat="true" ht="18.75" hidden="true" spans="1:9">
      <c r="A1291" s="279" t="s">
        <v>2395</v>
      </c>
      <c r="B1291" s="295" t="s">
        <v>2396</v>
      </c>
      <c r="C1291" s="281">
        <v>0</v>
      </c>
      <c r="D1291" s="281">
        <v>0</v>
      </c>
      <c r="E1291" s="136">
        <f>SUMIFS([2]Sheet1!$D:$D,[2]Sheet1!$A:$A,A1291)</f>
        <v>0</v>
      </c>
      <c r="F1291" s="147" t="str">
        <f t="shared" si="83"/>
        <v/>
      </c>
      <c r="G1291" s="147" t="str">
        <f t="shared" si="84"/>
        <v/>
      </c>
      <c r="H1291" s="286" t="str">
        <f t="shared" si="85"/>
        <v>否</v>
      </c>
      <c r="I1291" s="271" t="str">
        <f t="shared" si="86"/>
        <v>项</v>
      </c>
    </row>
    <row r="1292" s="268" customFormat="true" ht="18.75" spans="1:9">
      <c r="A1292" s="177" t="s">
        <v>2397</v>
      </c>
      <c r="B1292" s="180" t="s">
        <v>2398</v>
      </c>
      <c r="C1292" s="278">
        <f>SUM(C1293:C1304)</f>
        <v>82</v>
      </c>
      <c r="D1292" s="278">
        <f>SUM(D1293:D1304)</f>
        <v>97</v>
      </c>
      <c r="E1292" s="278">
        <f>SUM(E1293:E1304)</f>
        <v>79</v>
      </c>
      <c r="F1292" s="147">
        <f t="shared" si="83"/>
        <v>-0.037</v>
      </c>
      <c r="G1292" s="147">
        <f t="shared" si="84"/>
        <v>-0.186</v>
      </c>
      <c r="H1292" s="286" t="str">
        <f t="shared" si="85"/>
        <v>是</v>
      </c>
      <c r="I1292" s="271" t="str">
        <f t="shared" si="86"/>
        <v>款</v>
      </c>
    </row>
    <row r="1293" s="268" customFormat="true" ht="18.75" spans="1:9">
      <c r="A1293" s="177" t="s">
        <v>2399</v>
      </c>
      <c r="B1293" s="180" t="s">
        <v>189</v>
      </c>
      <c r="C1293" s="278">
        <v>61</v>
      </c>
      <c r="D1293" s="278">
        <v>87</v>
      </c>
      <c r="E1293" s="136">
        <f>SUMIFS([2]Sheet1!$D:$D,[2]Sheet1!$A:$A,A1293)</f>
        <v>77</v>
      </c>
      <c r="F1293" s="147">
        <f t="shared" si="83"/>
        <v>0.262</v>
      </c>
      <c r="G1293" s="147">
        <f t="shared" si="84"/>
        <v>-0.115</v>
      </c>
      <c r="H1293" s="286" t="str">
        <f t="shared" si="85"/>
        <v>是</v>
      </c>
      <c r="I1293" s="271" t="str">
        <f t="shared" si="86"/>
        <v>项</v>
      </c>
    </row>
    <row r="1294" s="268" customFormat="true" ht="18.75" spans="1:9">
      <c r="A1294" s="177" t="s">
        <v>2400</v>
      </c>
      <c r="B1294" s="180" t="s">
        <v>191</v>
      </c>
      <c r="C1294" s="278">
        <v>3</v>
      </c>
      <c r="D1294" s="278">
        <v>10</v>
      </c>
      <c r="E1294" s="136">
        <f>SUMIFS([2]Sheet1!$D:$D,[2]Sheet1!$A:$A,A1294)</f>
        <v>0</v>
      </c>
      <c r="F1294" s="147">
        <f t="shared" si="83"/>
        <v>-1</v>
      </c>
      <c r="G1294" s="147">
        <f t="shared" si="84"/>
        <v>-1</v>
      </c>
      <c r="H1294" s="286" t="str">
        <f t="shared" si="85"/>
        <v>是</v>
      </c>
      <c r="I1294" s="271" t="str">
        <f t="shared" si="86"/>
        <v>项</v>
      </c>
    </row>
    <row r="1295" s="268" customFormat="true" ht="18.75" hidden="true" spans="1:9">
      <c r="A1295" s="279" t="s">
        <v>2401</v>
      </c>
      <c r="B1295" s="280" t="s">
        <v>193</v>
      </c>
      <c r="C1295" s="281">
        <v>0</v>
      </c>
      <c r="D1295" s="281">
        <v>0</v>
      </c>
      <c r="E1295" s="136">
        <f>SUMIFS([2]Sheet1!$D:$D,[2]Sheet1!$A:$A,A1295)</f>
        <v>0</v>
      </c>
      <c r="F1295" s="147" t="str">
        <f t="shared" si="83"/>
        <v/>
      </c>
      <c r="G1295" s="147" t="str">
        <f t="shared" si="84"/>
        <v/>
      </c>
      <c r="H1295" s="286" t="str">
        <f t="shared" si="85"/>
        <v>否</v>
      </c>
      <c r="I1295" s="271" t="str">
        <f t="shared" si="86"/>
        <v>项</v>
      </c>
    </row>
    <row r="1296" s="268" customFormat="true" ht="18.75" hidden="true" spans="1:9">
      <c r="A1296" s="279" t="s">
        <v>2402</v>
      </c>
      <c r="B1296" s="280" t="s">
        <v>2403</v>
      </c>
      <c r="C1296" s="281">
        <v>0</v>
      </c>
      <c r="D1296" s="281">
        <v>0</v>
      </c>
      <c r="E1296" s="136">
        <f>SUMIFS([2]Sheet1!$D:$D,[2]Sheet1!$A:$A,A1296)</f>
        <v>0</v>
      </c>
      <c r="F1296" s="147" t="str">
        <f t="shared" si="83"/>
        <v/>
      </c>
      <c r="G1296" s="147" t="str">
        <f t="shared" si="84"/>
        <v/>
      </c>
      <c r="H1296" s="286" t="str">
        <f t="shared" si="85"/>
        <v>否</v>
      </c>
      <c r="I1296" s="271" t="str">
        <f t="shared" si="86"/>
        <v>项</v>
      </c>
    </row>
    <row r="1297" s="269" customFormat="true" ht="18.75" spans="1:9">
      <c r="A1297" s="279" t="s">
        <v>2404</v>
      </c>
      <c r="B1297" s="280" t="s">
        <v>2405</v>
      </c>
      <c r="C1297" s="281">
        <v>0</v>
      </c>
      <c r="D1297" s="281">
        <v>0</v>
      </c>
      <c r="E1297" s="136">
        <f>SUMIFS([2]Sheet1!$D:$D,[2]Sheet1!$A:$A,A1297)</f>
        <v>2</v>
      </c>
      <c r="F1297" s="147" t="str">
        <f t="shared" si="83"/>
        <v/>
      </c>
      <c r="G1297" s="147" t="str">
        <f t="shared" si="84"/>
        <v/>
      </c>
      <c r="H1297" s="286" t="str">
        <f t="shared" si="85"/>
        <v>是</v>
      </c>
      <c r="I1297" s="271" t="str">
        <f t="shared" si="86"/>
        <v>项</v>
      </c>
    </row>
    <row r="1298" s="268" customFormat="true" ht="18.75" hidden="true" spans="1:9">
      <c r="A1298" s="279" t="s">
        <v>2406</v>
      </c>
      <c r="B1298" s="280" t="s">
        <v>2407</v>
      </c>
      <c r="C1298" s="281">
        <v>0</v>
      </c>
      <c r="D1298" s="281">
        <v>0</v>
      </c>
      <c r="E1298" s="136">
        <f>SUMIFS([2]Sheet1!$D:$D,[2]Sheet1!$A:$A,A1298)</f>
        <v>0</v>
      </c>
      <c r="F1298" s="147" t="str">
        <f t="shared" si="83"/>
        <v/>
      </c>
      <c r="G1298" s="147" t="str">
        <f t="shared" si="84"/>
        <v/>
      </c>
      <c r="H1298" s="286" t="str">
        <f t="shared" si="85"/>
        <v>否</v>
      </c>
      <c r="I1298" s="271" t="str">
        <f t="shared" si="86"/>
        <v>项</v>
      </c>
    </row>
    <row r="1299" s="268" customFormat="true" ht="18.75" spans="1:9">
      <c r="A1299" s="177" t="s">
        <v>2408</v>
      </c>
      <c r="B1299" s="180" t="s">
        <v>2409</v>
      </c>
      <c r="C1299" s="278">
        <v>18</v>
      </c>
      <c r="D1299" s="278">
        <v>0</v>
      </c>
      <c r="E1299" s="136">
        <f>SUMIFS([2]Sheet1!$D:$D,[2]Sheet1!$A:$A,A1299)</f>
        <v>0</v>
      </c>
      <c r="F1299" s="147">
        <f t="shared" si="83"/>
        <v>-1</v>
      </c>
      <c r="G1299" s="147" t="str">
        <f t="shared" si="84"/>
        <v/>
      </c>
      <c r="H1299" s="286" t="str">
        <f t="shared" si="85"/>
        <v>是</v>
      </c>
      <c r="I1299" s="271" t="str">
        <f t="shared" si="86"/>
        <v>项</v>
      </c>
    </row>
    <row r="1300" s="268" customFormat="true" ht="18.75" hidden="true" spans="1:9">
      <c r="A1300" s="279" t="s">
        <v>2410</v>
      </c>
      <c r="B1300" s="280" t="s">
        <v>2411</v>
      </c>
      <c r="C1300" s="281">
        <v>0</v>
      </c>
      <c r="D1300" s="281">
        <v>0</v>
      </c>
      <c r="E1300" s="136">
        <f>SUMIFS([2]Sheet1!$D:$D,[2]Sheet1!$A:$A,A1300)</f>
        <v>0</v>
      </c>
      <c r="F1300" s="147" t="str">
        <f t="shared" si="83"/>
        <v/>
      </c>
      <c r="G1300" s="147" t="str">
        <f t="shared" si="84"/>
        <v/>
      </c>
      <c r="H1300" s="286" t="str">
        <f t="shared" si="85"/>
        <v>否</v>
      </c>
      <c r="I1300" s="271" t="str">
        <f t="shared" si="86"/>
        <v>项</v>
      </c>
    </row>
    <row r="1301" s="268" customFormat="true" ht="18.75" hidden="true" spans="1:9">
      <c r="A1301" s="279" t="s">
        <v>2412</v>
      </c>
      <c r="B1301" s="280" t="s">
        <v>2413</v>
      </c>
      <c r="C1301" s="281">
        <v>0</v>
      </c>
      <c r="D1301" s="281">
        <v>0</v>
      </c>
      <c r="E1301" s="136">
        <f>SUMIFS([2]Sheet1!$D:$D,[2]Sheet1!$A:$A,A1301)</f>
        <v>0</v>
      </c>
      <c r="F1301" s="147" t="str">
        <f t="shared" si="83"/>
        <v/>
      </c>
      <c r="G1301" s="147" t="str">
        <f t="shared" si="84"/>
        <v/>
      </c>
      <c r="H1301" s="286" t="str">
        <f t="shared" si="85"/>
        <v>否</v>
      </c>
      <c r="I1301" s="271" t="str">
        <f t="shared" si="86"/>
        <v>项</v>
      </c>
    </row>
    <row r="1302" s="268" customFormat="true" ht="18.75" hidden="true" spans="1:9">
      <c r="A1302" s="279" t="s">
        <v>2414</v>
      </c>
      <c r="B1302" s="280" t="s">
        <v>2415</v>
      </c>
      <c r="C1302" s="281">
        <v>0</v>
      </c>
      <c r="D1302" s="281">
        <v>0</v>
      </c>
      <c r="E1302" s="136">
        <f>SUMIFS([2]Sheet1!$D:$D,[2]Sheet1!$A:$A,A1302)</f>
        <v>0</v>
      </c>
      <c r="F1302" s="147" t="str">
        <f t="shared" si="83"/>
        <v/>
      </c>
      <c r="G1302" s="147" t="str">
        <f t="shared" si="84"/>
        <v/>
      </c>
      <c r="H1302" s="286" t="str">
        <f t="shared" si="85"/>
        <v>否</v>
      </c>
      <c r="I1302" s="271" t="str">
        <f t="shared" si="86"/>
        <v>项</v>
      </c>
    </row>
    <row r="1303" s="268" customFormat="true" ht="18.75" hidden="true" spans="1:9">
      <c r="A1303" s="279" t="s">
        <v>2416</v>
      </c>
      <c r="B1303" s="280" t="s">
        <v>2417</v>
      </c>
      <c r="C1303" s="281">
        <v>0</v>
      </c>
      <c r="D1303" s="281">
        <v>0</v>
      </c>
      <c r="E1303" s="136">
        <f>SUMIFS([2]Sheet1!$D:$D,[2]Sheet1!$A:$A,A1303)</f>
        <v>0</v>
      </c>
      <c r="F1303" s="147" t="str">
        <f t="shared" si="83"/>
        <v/>
      </c>
      <c r="G1303" s="147" t="str">
        <f t="shared" si="84"/>
        <v/>
      </c>
      <c r="H1303" s="286" t="str">
        <f t="shared" si="85"/>
        <v>否</v>
      </c>
      <c r="I1303" s="271" t="str">
        <f t="shared" si="86"/>
        <v>项</v>
      </c>
    </row>
    <row r="1304" s="268" customFormat="true" ht="18.75" hidden="true" spans="1:9">
      <c r="A1304" s="279" t="s">
        <v>2418</v>
      </c>
      <c r="B1304" s="280" t="s">
        <v>2419</v>
      </c>
      <c r="C1304" s="281">
        <v>0</v>
      </c>
      <c r="D1304" s="281">
        <v>0</v>
      </c>
      <c r="E1304" s="136">
        <f>SUMIFS([2]Sheet1!$D:$D,[2]Sheet1!$A:$A,A1304)</f>
        <v>0</v>
      </c>
      <c r="F1304" s="147" t="str">
        <f t="shared" si="83"/>
        <v/>
      </c>
      <c r="G1304" s="147" t="str">
        <f t="shared" si="84"/>
        <v/>
      </c>
      <c r="H1304" s="286" t="str">
        <f t="shared" si="85"/>
        <v>否</v>
      </c>
      <c r="I1304" s="271" t="str">
        <f t="shared" si="86"/>
        <v>项</v>
      </c>
    </row>
    <row r="1305" s="268" customFormat="true" ht="18.75" spans="1:9">
      <c r="A1305" s="177" t="s">
        <v>2420</v>
      </c>
      <c r="B1305" s="180" t="s">
        <v>2421</v>
      </c>
      <c r="C1305" s="278">
        <f>SUM(C1306:C1308)</f>
        <v>50</v>
      </c>
      <c r="D1305" s="278">
        <f>SUM(D1306:D1308)</f>
        <v>0</v>
      </c>
      <c r="E1305" s="278">
        <f>SUM(E1306:E1308)</f>
        <v>342</v>
      </c>
      <c r="F1305" s="147">
        <f t="shared" si="83"/>
        <v>5.84</v>
      </c>
      <c r="G1305" s="147" t="str">
        <f t="shared" si="84"/>
        <v/>
      </c>
      <c r="H1305" s="286" t="str">
        <f t="shared" si="85"/>
        <v>是</v>
      </c>
      <c r="I1305" s="271" t="str">
        <f t="shared" si="86"/>
        <v>款</v>
      </c>
    </row>
    <row r="1306" s="268" customFormat="true" ht="18.75" spans="1:9">
      <c r="A1306" s="177" t="s">
        <v>2422</v>
      </c>
      <c r="B1306" s="180" t="s">
        <v>2423</v>
      </c>
      <c r="C1306" s="278">
        <v>50</v>
      </c>
      <c r="D1306" s="278">
        <v>0</v>
      </c>
      <c r="E1306" s="136">
        <f>SUMIFS([2]Sheet1!$D:$D,[2]Sheet1!$A:$A,A1306)</f>
        <v>342</v>
      </c>
      <c r="F1306" s="147">
        <f t="shared" si="83"/>
        <v>5.84</v>
      </c>
      <c r="G1306" s="147" t="str">
        <f t="shared" si="84"/>
        <v/>
      </c>
      <c r="H1306" s="286" t="str">
        <f t="shared" si="85"/>
        <v>是</v>
      </c>
      <c r="I1306" s="271" t="str">
        <f t="shared" si="86"/>
        <v>项</v>
      </c>
    </row>
    <row r="1307" s="268" customFormat="true" ht="18.75" hidden="true" spans="1:9">
      <c r="A1307" s="279" t="s">
        <v>2424</v>
      </c>
      <c r="B1307" s="280" t="s">
        <v>2425</v>
      </c>
      <c r="C1307" s="281">
        <v>0</v>
      </c>
      <c r="D1307" s="281">
        <v>0</v>
      </c>
      <c r="E1307" s="136">
        <f>SUMIFS([2]Sheet1!$D:$D,[2]Sheet1!$A:$A,A1307)</f>
        <v>0</v>
      </c>
      <c r="F1307" s="147" t="str">
        <f t="shared" si="83"/>
        <v/>
      </c>
      <c r="G1307" s="147" t="str">
        <f t="shared" si="84"/>
        <v/>
      </c>
      <c r="H1307" s="286" t="str">
        <f t="shared" si="85"/>
        <v>否</v>
      </c>
      <c r="I1307" s="271" t="str">
        <f t="shared" si="86"/>
        <v>项</v>
      </c>
    </row>
    <row r="1308" s="268" customFormat="true" ht="18.75" hidden="true" spans="1:9">
      <c r="A1308" s="279" t="s">
        <v>2426</v>
      </c>
      <c r="B1308" s="280" t="s">
        <v>2427</v>
      </c>
      <c r="C1308" s="281">
        <v>0</v>
      </c>
      <c r="D1308" s="281">
        <v>0</v>
      </c>
      <c r="E1308" s="136">
        <f>SUMIFS([2]Sheet1!$D:$D,[2]Sheet1!$A:$A,A1308)</f>
        <v>0</v>
      </c>
      <c r="F1308" s="147" t="str">
        <f t="shared" si="83"/>
        <v/>
      </c>
      <c r="G1308" s="147" t="str">
        <f t="shared" si="84"/>
        <v/>
      </c>
      <c r="H1308" s="286" t="str">
        <f t="shared" si="85"/>
        <v>否</v>
      </c>
      <c r="I1308" s="271" t="str">
        <f t="shared" si="86"/>
        <v>项</v>
      </c>
    </row>
    <row r="1309" s="268" customFormat="true" ht="18.75" spans="1:9">
      <c r="A1309" s="177" t="s">
        <v>2428</v>
      </c>
      <c r="B1309" s="180" t="s">
        <v>2429</v>
      </c>
      <c r="C1309" s="278">
        <f>SUM(C1310:C1314)</f>
        <v>545</v>
      </c>
      <c r="D1309" s="278">
        <f>SUM(D1310:D1314)</f>
        <v>0</v>
      </c>
      <c r="E1309" s="278">
        <f>SUM(E1310:E1314)</f>
        <v>205</v>
      </c>
      <c r="F1309" s="147">
        <f t="shared" si="83"/>
        <v>-0.624</v>
      </c>
      <c r="G1309" s="147" t="str">
        <f t="shared" si="84"/>
        <v/>
      </c>
      <c r="H1309" s="286" t="str">
        <f t="shared" si="85"/>
        <v>是</v>
      </c>
      <c r="I1309" s="271" t="str">
        <f t="shared" si="86"/>
        <v>款</v>
      </c>
    </row>
    <row r="1310" s="269" customFormat="true" ht="18.75" hidden="true" spans="1:9">
      <c r="A1310" s="279" t="s">
        <v>2430</v>
      </c>
      <c r="B1310" s="288" t="s">
        <v>2431</v>
      </c>
      <c r="C1310" s="281">
        <v>0</v>
      </c>
      <c r="D1310" s="281">
        <v>0</v>
      </c>
      <c r="E1310" s="136">
        <f>SUMIFS([2]Sheet1!$D:$D,[2]Sheet1!$A:$A,A1310)</f>
        <v>0</v>
      </c>
      <c r="F1310" s="147" t="str">
        <f t="shared" si="83"/>
        <v/>
      </c>
      <c r="G1310" s="147" t="str">
        <f t="shared" si="84"/>
        <v/>
      </c>
      <c r="H1310" s="286" t="str">
        <f t="shared" si="85"/>
        <v>否</v>
      </c>
      <c r="I1310" s="271" t="str">
        <f t="shared" si="86"/>
        <v>项</v>
      </c>
    </row>
    <row r="1311" s="268" customFormat="true" ht="18.75" hidden="true" spans="1:9">
      <c r="A1311" s="279" t="s">
        <v>2432</v>
      </c>
      <c r="B1311" s="288" t="s">
        <v>2433</v>
      </c>
      <c r="C1311" s="281">
        <v>0</v>
      </c>
      <c r="D1311" s="281">
        <v>0</v>
      </c>
      <c r="E1311" s="136">
        <f>SUMIFS([2]Sheet1!$D:$D,[2]Sheet1!$A:$A,A1311)</f>
        <v>0</v>
      </c>
      <c r="F1311" s="147" t="str">
        <f t="shared" si="83"/>
        <v/>
      </c>
      <c r="G1311" s="147" t="str">
        <f t="shared" si="84"/>
        <v/>
      </c>
      <c r="H1311" s="286" t="str">
        <f t="shared" si="85"/>
        <v>否</v>
      </c>
      <c r="I1311" s="271" t="str">
        <f t="shared" si="86"/>
        <v>项</v>
      </c>
    </row>
    <row r="1312" s="268" customFormat="true" ht="18.75" spans="1:9">
      <c r="A1312" s="177" t="s">
        <v>2434</v>
      </c>
      <c r="B1312" s="180" t="s">
        <v>2435</v>
      </c>
      <c r="C1312" s="278">
        <v>27</v>
      </c>
      <c r="D1312" s="278">
        <v>0</v>
      </c>
      <c r="E1312" s="136">
        <f>SUMIFS([2]Sheet1!$D:$D,[2]Sheet1!$A:$A,A1312)</f>
        <v>205</v>
      </c>
      <c r="F1312" s="147">
        <f t="shared" si="83"/>
        <v>6.593</v>
      </c>
      <c r="G1312" s="147" t="str">
        <f t="shared" si="84"/>
        <v/>
      </c>
      <c r="H1312" s="286" t="str">
        <f t="shared" si="85"/>
        <v>是</v>
      </c>
      <c r="I1312" s="271" t="str">
        <f t="shared" si="86"/>
        <v>项</v>
      </c>
    </row>
    <row r="1313" s="268" customFormat="true" ht="18.75" spans="1:9">
      <c r="A1313" s="177" t="s">
        <v>2436</v>
      </c>
      <c r="B1313" s="180" t="s">
        <v>2437</v>
      </c>
      <c r="C1313" s="278">
        <v>518</v>
      </c>
      <c r="D1313" s="278">
        <v>0</v>
      </c>
      <c r="E1313" s="136">
        <f>SUMIFS([2]Sheet1!$D:$D,[2]Sheet1!$A:$A,A1313)</f>
        <v>0</v>
      </c>
      <c r="F1313" s="147">
        <f t="shared" si="83"/>
        <v>-1</v>
      </c>
      <c r="G1313" s="147" t="str">
        <f t="shared" si="84"/>
        <v/>
      </c>
      <c r="H1313" s="286" t="str">
        <f t="shared" si="85"/>
        <v>是</v>
      </c>
      <c r="I1313" s="271" t="str">
        <f t="shared" si="86"/>
        <v>项</v>
      </c>
    </row>
    <row r="1314" s="269" customFormat="true" ht="18.75" hidden="true" spans="1:9">
      <c r="A1314" s="279" t="s">
        <v>2438</v>
      </c>
      <c r="B1314" s="280" t="s">
        <v>2439</v>
      </c>
      <c r="C1314" s="281">
        <v>0</v>
      </c>
      <c r="D1314" s="281">
        <v>0</v>
      </c>
      <c r="E1314" s="136">
        <f>SUMIFS([2]Sheet1!$D:$D,[2]Sheet1!$A:$A,A1314)</f>
        <v>0</v>
      </c>
      <c r="F1314" s="147" t="str">
        <f t="shared" si="83"/>
        <v/>
      </c>
      <c r="G1314" s="147" t="str">
        <f t="shared" si="84"/>
        <v/>
      </c>
      <c r="H1314" s="286" t="str">
        <f t="shared" si="85"/>
        <v>否</v>
      </c>
      <c r="I1314" s="271" t="str">
        <f t="shared" si="86"/>
        <v>项</v>
      </c>
    </row>
    <row r="1315" s="268" customFormat="true" ht="18.75" spans="1:9">
      <c r="A1315" s="177" t="s">
        <v>2440</v>
      </c>
      <c r="B1315" s="180" t="s">
        <v>2441</v>
      </c>
      <c r="C1315" s="278">
        <f>C1316</f>
        <v>23</v>
      </c>
      <c r="D1315" s="278">
        <f>D1316</f>
        <v>0</v>
      </c>
      <c r="E1315" s="278">
        <f>E1316</f>
        <v>0</v>
      </c>
      <c r="F1315" s="147">
        <f t="shared" si="83"/>
        <v>-1</v>
      </c>
      <c r="G1315" s="147" t="str">
        <f t="shared" si="84"/>
        <v/>
      </c>
      <c r="H1315" s="286" t="str">
        <f t="shared" si="85"/>
        <v>是</v>
      </c>
      <c r="I1315" s="271" t="str">
        <f t="shared" si="86"/>
        <v>款</v>
      </c>
    </row>
    <row r="1316" s="268" customFormat="true" ht="18.75" spans="1:9">
      <c r="A1316" s="300" t="s">
        <v>2442</v>
      </c>
      <c r="B1316" s="180" t="s">
        <v>2443</v>
      </c>
      <c r="C1316" s="278">
        <v>23</v>
      </c>
      <c r="D1316" s="278">
        <v>0</v>
      </c>
      <c r="E1316" s="136">
        <f>SUMIFS([2]Sheet1!$D:$D,[2]Sheet1!$A:$A,A1316)</f>
        <v>0</v>
      </c>
      <c r="F1316" s="147">
        <f t="shared" si="83"/>
        <v>-1</v>
      </c>
      <c r="G1316" s="147" t="str">
        <f t="shared" si="84"/>
        <v/>
      </c>
      <c r="H1316" s="286" t="str">
        <f t="shared" si="85"/>
        <v>是</v>
      </c>
      <c r="I1316" s="271" t="str">
        <f t="shared" si="86"/>
        <v>项</v>
      </c>
    </row>
    <row r="1317" s="268" customFormat="true" ht="18.75" spans="1:9">
      <c r="A1317" s="277" t="s">
        <v>173</v>
      </c>
      <c r="B1317" s="178" t="s">
        <v>174</v>
      </c>
      <c r="C1317" s="278">
        <v>0</v>
      </c>
      <c r="D1317" s="278">
        <v>3000</v>
      </c>
      <c r="E1317" s="278">
        <v>300</v>
      </c>
      <c r="F1317" s="147" t="str">
        <f t="shared" si="83"/>
        <v/>
      </c>
      <c r="G1317" s="147">
        <f t="shared" si="84"/>
        <v>-0.9</v>
      </c>
      <c r="H1317" s="286" t="str">
        <f t="shared" si="85"/>
        <v>是</v>
      </c>
      <c r="I1317" s="271" t="str">
        <f t="shared" si="86"/>
        <v>类</v>
      </c>
    </row>
    <row r="1318" s="268" customFormat="true" ht="18.75" spans="1:9">
      <c r="A1318" s="277" t="s">
        <v>175</v>
      </c>
      <c r="B1318" s="178" t="s">
        <v>176</v>
      </c>
      <c r="C1318" s="278">
        <f>C1319</f>
        <v>2992</v>
      </c>
      <c r="D1318" s="278">
        <f>D1319</f>
        <v>2974</v>
      </c>
      <c r="E1318" s="278">
        <f>E1319</f>
        <v>2974</v>
      </c>
      <c r="F1318" s="147">
        <f t="shared" si="83"/>
        <v>-0.006</v>
      </c>
      <c r="G1318" s="147">
        <f t="shared" si="84"/>
        <v>0</v>
      </c>
      <c r="H1318" s="286" t="str">
        <f t="shared" si="85"/>
        <v>是</v>
      </c>
      <c r="I1318" s="271" t="str">
        <f t="shared" si="86"/>
        <v>类</v>
      </c>
    </row>
    <row r="1319" s="268" customFormat="true" ht="18.75" spans="1:9">
      <c r="A1319" s="177" t="s">
        <v>2444</v>
      </c>
      <c r="B1319" s="180" t="s">
        <v>2445</v>
      </c>
      <c r="C1319" s="278">
        <f>SUM(C1320:C1323)</f>
        <v>2992</v>
      </c>
      <c r="D1319" s="278">
        <f>SUM(D1320:D1323)</f>
        <v>2974</v>
      </c>
      <c r="E1319" s="278">
        <f>SUM(E1320:E1323)</f>
        <v>2974</v>
      </c>
      <c r="F1319" s="147">
        <f t="shared" si="83"/>
        <v>-0.006</v>
      </c>
      <c r="G1319" s="147">
        <f t="shared" si="84"/>
        <v>0</v>
      </c>
      <c r="H1319" s="286" t="str">
        <f t="shared" si="85"/>
        <v>是</v>
      </c>
      <c r="I1319" s="271" t="str">
        <f t="shared" si="86"/>
        <v>款</v>
      </c>
    </row>
    <row r="1320" s="269" customFormat="true" ht="18.75" spans="1:9">
      <c r="A1320" s="177" t="s">
        <v>2446</v>
      </c>
      <c r="B1320" s="180" t="s">
        <v>2447</v>
      </c>
      <c r="C1320" s="278">
        <v>2992</v>
      </c>
      <c r="D1320" s="278">
        <v>2974</v>
      </c>
      <c r="E1320" s="136">
        <f>SUMIFS([2]Sheet1!$D:$D,[2]Sheet1!$A:$A,A1320)</f>
        <v>2974</v>
      </c>
      <c r="F1320" s="147">
        <f t="shared" si="83"/>
        <v>-0.006</v>
      </c>
      <c r="G1320" s="147">
        <f t="shared" si="84"/>
        <v>0</v>
      </c>
      <c r="H1320" s="286" t="str">
        <f t="shared" si="85"/>
        <v>是</v>
      </c>
      <c r="I1320" s="271" t="str">
        <f t="shared" si="86"/>
        <v>项</v>
      </c>
    </row>
    <row r="1321" s="268" customFormat="true" ht="18.75" hidden="true" spans="1:9">
      <c r="A1321" s="279" t="s">
        <v>2448</v>
      </c>
      <c r="B1321" s="280" t="s">
        <v>2449</v>
      </c>
      <c r="C1321" s="281">
        <v>0</v>
      </c>
      <c r="D1321" s="281">
        <v>0</v>
      </c>
      <c r="E1321" s="136">
        <f>SUMIFS([2]Sheet1!$D:$D,[2]Sheet1!$A:$A,A1321)</f>
        <v>0</v>
      </c>
      <c r="F1321" s="147" t="str">
        <f t="shared" si="83"/>
        <v/>
      </c>
      <c r="G1321" s="147" t="str">
        <f t="shared" si="84"/>
        <v/>
      </c>
      <c r="H1321" s="286" t="str">
        <f t="shared" si="85"/>
        <v>否</v>
      </c>
      <c r="I1321" s="271" t="str">
        <f t="shared" si="86"/>
        <v>项</v>
      </c>
    </row>
    <row r="1322" s="268" customFormat="true" ht="18.75" hidden="true" spans="1:9">
      <c r="A1322" s="279" t="s">
        <v>2450</v>
      </c>
      <c r="B1322" s="280" t="s">
        <v>2451</v>
      </c>
      <c r="C1322" s="281">
        <v>0</v>
      </c>
      <c r="D1322" s="281">
        <v>0</v>
      </c>
      <c r="E1322" s="136">
        <f>SUMIFS([2]Sheet1!$D:$D,[2]Sheet1!$A:$A,A1322)</f>
        <v>0</v>
      </c>
      <c r="F1322" s="147" t="str">
        <f t="shared" si="83"/>
        <v/>
      </c>
      <c r="G1322" s="147" t="str">
        <f t="shared" si="84"/>
        <v/>
      </c>
      <c r="H1322" s="286" t="str">
        <f t="shared" si="85"/>
        <v>否</v>
      </c>
      <c r="I1322" s="271" t="str">
        <f t="shared" si="86"/>
        <v>项</v>
      </c>
    </row>
    <row r="1323" s="268" customFormat="true" ht="18.75" hidden="true" spans="1:9">
      <c r="A1323" s="293">
        <v>2320399</v>
      </c>
      <c r="B1323" s="280" t="s">
        <v>2452</v>
      </c>
      <c r="C1323" s="281">
        <v>0</v>
      </c>
      <c r="D1323" s="281">
        <v>0</v>
      </c>
      <c r="E1323" s="136">
        <f>SUMIFS([2]Sheet1!$D:$D,[2]Sheet1!$A:$A,A1323)</f>
        <v>0</v>
      </c>
      <c r="F1323" s="147" t="str">
        <f t="shared" si="83"/>
        <v/>
      </c>
      <c r="G1323" s="147" t="str">
        <f t="shared" si="84"/>
        <v/>
      </c>
      <c r="H1323" s="286" t="str">
        <f t="shared" si="85"/>
        <v>否</v>
      </c>
      <c r="I1323" s="271" t="str">
        <f t="shared" si="86"/>
        <v>项</v>
      </c>
    </row>
    <row r="1324" s="269" customFormat="true" ht="18.75" spans="1:9">
      <c r="A1324" s="277" t="s">
        <v>177</v>
      </c>
      <c r="B1324" s="178" t="s">
        <v>178</v>
      </c>
      <c r="C1324" s="278">
        <f>C1325</f>
        <v>6</v>
      </c>
      <c r="D1324" s="278">
        <f>D1325</f>
        <v>16</v>
      </c>
      <c r="E1324" s="278">
        <f>E1325</f>
        <v>16</v>
      </c>
      <c r="F1324" s="147">
        <f t="shared" si="83"/>
        <v>1.667</v>
      </c>
      <c r="G1324" s="147">
        <f t="shared" si="84"/>
        <v>0</v>
      </c>
      <c r="H1324" s="286" t="str">
        <f t="shared" si="85"/>
        <v>是</v>
      </c>
      <c r="I1324" s="271" t="str">
        <f t="shared" si="86"/>
        <v>类</v>
      </c>
    </row>
    <row r="1325" s="268" customFormat="true" ht="18.75" spans="1:9">
      <c r="A1325" s="177" t="s">
        <v>2453</v>
      </c>
      <c r="B1325" s="180" t="s">
        <v>2454</v>
      </c>
      <c r="C1325" s="278">
        <v>6</v>
      </c>
      <c r="D1325" s="278">
        <v>16</v>
      </c>
      <c r="E1325" s="278">
        <v>16</v>
      </c>
      <c r="F1325" s="147">
        <f t="shared" si="83"/>
        <v>1.667</v>
      </c>
      <c r="G1325" s="147">
        <f t="shared" si="84"/>
        <v>0</v>
      </c>
      <c r="H1325" s="286" t="str">
        <f t="shared" si="85"/>
        <v>是</v>
      </c>
      <c r="I1325" s="271" t="str">
        <f t="shared" si="86"/>
        <v>款</v>
      </c>
    </row>
    <row r="1326" s="268" customFormat="true" ht="18.75" spans="1:9">
      <c r="A1326" s="277" t="s">
        <v>179</v>
      </c>
      <c r="B1326" s="178" t="s">
        <v>180</v>
      </c>
      <c r="C1326" s="278">
        <f>C1327+C1328</f>
        <v>0</v>
      </c>
      <c r="D1326" s="278">
        <f>D1327+D1328</f>
        <v>4161</v>
      </c>
      <c r="E1326" s="278">
        <f>E1327+E1328</f>
        <v>200</v>
      </c>
      <c r="F1326" s="147" t="str">
        <f t="shared" si="83"/>
        <v/>
      </c>
      <c r="G1326" s="147">
        <f t="shared" si="84"/>
        <v>-0.952</v>
      </c>
      <c r="H1326" s="286" t="str">
        <f t="shared" si="85"/>
        <v>是</v>
      </c>
      <c r="I1326" s="271" t="str">
        <f t="shared" si="86"/>
        <v>类</v>
      </c>
    </row>
    <row r="1327" s="268" customFormat="true" ht="18.75" spans="1:9">
      <c r="A1327" s="177" t="s">
        <v>2455</v>
      </c>
      <c r="B1327" s="180" t="s">
        <v>2456</v>
      </c>
      <c r="C1327" s="278">
        <v>0</v>
      </c>
      <c r="D1327" s="278">
        <v>4000</v>
      </c>
      <c r="E1327" s="136">
        <v>200</v>
      </c>
      <c r="F1327" s="147" t="str">
        <f t="shared" si="83"/>
        <v/>
      </c>
      <c r="G1327" s="147">
        <f t="shared" si="84"/>
        <v>-0.95</v>
      </c>
      <c r="H1327" s="286" t="str">
        <f t="shared" si="85"/>
        <v>是</v>
      </c>
      <c r="I1327" s="271" t="str">
        <f t="shared" si="86"/>
        <v>款</v>
      </c>
    </row>
    <row r="1328" s="268" customFormat="true" ht="18.75" spans="1:9">
      <c r="A1328" s="177" t="s">
        <v>2457</v>
      </c>
      <c r="B1328" s="180" t="s">
        <v>2123</v>
      </c>
      <c r="C1328" s="278">
        <v>0</v>
      </c>
      <c r="D1328" s="278">
        <v>161</v>
      </c>
      <c r="E1328" s="136">
        <f>SUMIFS([2]Sheet1!$D:$D,[2]Sheet1!$A:$A,A1328)</f>
        <v>0</v>
      </c>
      <c r="F1328" s="147" t="str">
        <f t="shared" si="83"/>
        <v/>
      </c>
      <c r="G1328" s="147">
        <f t="shared" si="84"/>
        <v>-1</v>
      </c>
      <c r="H1328" s="286" t="str">
        <f t="shared" si="85"/>
        <v>是</v>
      </c>
      <c r="I1328" s="271" t="str">
        <f t="shared" si="86"/>
        <v>款</v>
      </c>
    </row>
    <row r="1329" ht="18.75" spans="1:8">
      <c r="A1329" s="277"/>
      <c r="B1329" s="178"/>
      <c r="C1329" s="278"/>
      <c r="D1329" s="278"/>
      <c r="E1329" s="136"/>
      <c r="F1329" s="147" t="str">
        <f t="shared" si="83"/>
        <v/>
      </c>
      <c r="G1329" s="147" t="str">
        <f t="shared" si="84"/>
        <v/>
      </c>
      <c r="H1329" s="286"/>
    </row>
    <row r="1330" s="269" customFormat="true" ht="18.75" spans="1:9">
      <c r="A1330" s="317"/>
      <c r="B1330" s="318" t="s">
        <v>2458</v>
      </c>
      <c r="C1330" s="278">
        <f>SUM(C1326,C1324,C1318,C1317,C1259,C1201,C1181,C1136,C1126,C1099,C1079,C1009,C945,C834,C811,C730,C657,C528,C471,C415,C363,C273,C252,C249,C4)</f>
        <v>180005</v>
      </c>
      <c r="D1330" s="278">
        <f>SUM(D1326,D1324,D1318,D1317,D1259,D1201,D1181,D1136,D1126,D1099,D1079,D1009,D945,D834,D811,D730,D657,D528,D471,D415,D363,D273,D252,D249,D4)</f>
        <v>180012</v>
      </c>
      <c r="E1330" s="278">
        <f>SUM(E1326,E1324,E1318,E1317,E1259,E1201,E1181,E1136,E1126,E1099,E1079,E1009,E945,E834,E811,E730,E657,E528,E471,E415,E363,E273,E252,E249,E4)</f>
        <v>160225</v>
      </c>
      <c r="F1330" s="147">
        <f t="shared" si="83"/>
        <v>-0.11</v>
      </c>
      <c r="G1330" s="147">
        <f t="shared" si="84"/>
        <v>-0.11</v>
      </c>
      <c r="H1330" s="286" t="str">
        <f>IF(LEN(A1330)=3,"是",IF(B1330&lt;&gt;"",IF(SUM(C1330:E1330)&lt;&gt;0,"是","否"),"是"))</f>
        <v>是</v>
      </c>
      <c r="I1330" s="271"/>
    </row>
    <row r="1331" ht="18.75" spans="2:4">
      <c r="B1331" s="319" t="s">
        <v>2459</v>
      </c>
      <c r="C1331" s="319"/>
      <c r="D1331" s="319"/>
    </row>
    <row r="1332" s="269" customFormat="true" spans="1:9">
      <c r="A1332" s="271"/>
      <c r="B1332" s="271"/>
      <c r="C1332" s="271"/>
      <c r="D1332" s="272"/>
      <c r="E1332" s="273"/>
      <c r="F1332" s="268"/>
      <c r="G1332" s="268"/>
      <c r="H1332" s="271"/>
      <c r="I1332" s="271"/>
    </row>
    <row r="1333" s="269" customFormat="true" spans="1:9">
      <c r="A1333" s="271"/>
      <c r="B1333" s="271"/>
      <c r="C1333" s="320"/>
      <c r="D1333" s="272"/>
      <c r="E1333" s="273"/>
      <c r="F1333" s="268"/>
      <c r="G1333" s="268"/>
      <c r="H1333" s="271"/>
      <c r="I1333" s="271"/>
    </row>
    <row r="1335" spans="3:3">
      <c r="C1335" s="320"/>
    </row>
    <row r="1336" ht="32.1" customHeight="true" spans="3:3">
      <c r="C1336" s="320"/>
    </row>
    <row r="1338" spans="3:3">
      <c r="C1338" s="320"/>
    </row>
    <row r="1339" spans="3:3">
      <c r="C1339" s="320"/>
    </row>
    <row r="1340" spans="3:3">
      <c r="C1340" s="320"/>
    </row>
    <row r="1341" spans="3:3">
      <c r="C1341" s="320"/>
    </row>
    <row r="1343" spans="3:3">
      <c r="C1343" s="320"/>
    </row>
  </sheetData>
  <autoFilter ref="A3:K1331">
    <filterColumn colId="7">
      <customFilters>
        <customFilter operator="equal" val=""/>
        <customFilter operator="equal" val="是"/>
      </customFilters>
    </filterColumn>
    <extLst/>
  </autoFilter>
  <mergeCells count="1">
    <mergeCell ref="B1:G1"/>
  </mergeCells>
  <conditionalFormatting sqref="H4:H1330">
    <cfRule type="cellIs" dxfId="2" priority="1" stopIfTrue="1" operator="lessThan">
      <formula>0</formula>
    </cfRule>
  </conditionalFormatting>
  <printOptions horizontalCentered="true"/>
  <pageMargins left="0.472222222222222" right="0.393055555555556" top="0.747916666666667" bottom="0.747916666666667" header="0.314583333333333" footer="0.314583333333333"/>
  <pageSetup paperSize="9" scale="63" fitToHeight="0" orientation="portrait"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50"/>
  <sheetViews>
    <sheetView showZeros="0" view="pageBreakPreview" zoomScaleNormal="100" zoomScaleSheetLayoutView="100" topLeftCell="C25" workbookViewId="0">
      <selection activeCell="J41" sqref="J41"/>
    </sheetView>
  </sheetViews>
  <sheetFormatPr defaultColWidth="9" defaultRowHeight="13.5"/>
  <cols>
    <col min="1" max="1" width="7.75" style="240" hidden="true" customWidth="true"/>
    <col min="2" max="2" width="14.125" style="240" hidden="true" customWidth="true"/>
    <col min="3" max="3" width="14.125" style="240" customWidth="true"/>
    <col min="4" max="4" width="63.625" style="242" customWidth="true"/>
    <col min="5" max="6" width="19.625" style="240" customWidth="true"/>
    <col min="7" max="7" width="25.875" style="240" customWidth="true"/>
    <col min="8" max="16384" width="9" style="240"/>
  </cols>
  <sheetData>
    <row r="1" s="240" customFormat="true" ht="36" customHeight="true" spans="1:7">
      <c r="A1" s="243"/>
      <c r="B1" s="243"/>
      <c r="C1" s="244"/>
      <c r="D1" s="245" t="s">
        <v>2460</v>
      </c>
      <c r="E1" s="245"/>
      <c r="F1" s="245"/>
      <c r="G1" s="246"/>
    </row>
    <row r="2" s="240" customFormat="true" ht="18.75" spans="1:7">
      <c r="A2" s="246"/>
      <c r="B2" s="246"/>
      <c r="C2" s="246"/>
      <c r="D2" s="247" t="s">
        <v>2461</v>
      </c>
      <c r="F2" s="262" t="s">
        <v>11</v>
      </c>
      <c r="G2" s="246"/>
    </row>
    <row r="3" s="241" customFormat="true" ht="18.95" customHeight="true" spans="1:7">
      <c r="A3" s="248" t="s">
        <v>2462</v>
      </c>
      <c r="B3" s="248"/>
      <c r="C3" s="249"/>
      <c r="D3" s="250" t="s">
        <v>2463</v>
      </c>
      <c r="E3" s="263" t="s">
        <v>183</v>
      </c>
      <c r="F3" s="129" t="s">
        <v>2464</v>
      </c>
      <c r="G3" s="248"/>
    </row>
    <row r="4" s="241" customFormat="true" ht="18.95" customHeight="true" spans="1:7">
      <c r="A4" s="248"/>
      <c r="B4" s="248"/>
      <c r="C4" s="249"/>
      <c r="D4" s="251" t="s">
        <v>2465</v>
      </c>
      <c r="E4" s="264">
        <f>SUM(E5,E12)</f>
        <v>87239</v>
      </c>
      <c r="F4" s="264">
        <f>SUM(F5,F12)</f>
        <v>100824</v>
      </c>
      <c r="G4" s="248"/>
    </row>
    <row r="5" s="241" customFormat="true" ht="20.25" customHeight="true" spans="1:7">
      <c r="A5" s="248"/>
      <c r="B5" s="248"/>
      <c r="C5" s="252" t="s">
        <v>2466</v>
      </c>
      <c r="D5" s="253" t="s">
        <v>57</v>
      </c>
      <c r="E5" s="264">
        <f>SUM(E6:E11)</f>
        <v>1650</v>
      </c>
      <c r="F5" s="264">
        <f>SUM(F6:F11)</f>
        <v>1650</v>
      </c>
      <c r="G5" s="248"/>
    </row>
    <row r="6" s="240" customFormat="true" ht="20.25" customHeight="true" spans="1:7">
      <c r="A6" s="246"/>
      <c r="B6" s="246" t="s">
        <v>2467</v>
      </c>
      <c r="C6" s="254" t="s">
        <v>2468</v>
      </c>
      <c r="D6" s="255" t="s">
        <v>2469</v>
      </c>
      <c r="E6" s="136">
        <v>1668</v>
      </c>
      <c r="F6" s="136">
        <v>1668</v>
      </c>
      <c r="G6" s="246"/>
    </row>
    <row r="7" s="240" customFormat="true" ht="20.25" customHeight="true" spans="1:7">
      <c r="A7" s="246"/>
      <c r="B7" s="246" t="s">
        <v>2470</v>
      </c>
      <c r="C7" s="254" t="s">
        <v>2471</v>
      </c>
      <c r="D7" s="255" t="s">
        <v>2472</v>
      </c>
      <c r="E7" s="136">
        <v>74</v>
      </c>
      <c r="F7" s="136">
        <v>74</v>
      </c>
      <c r="G7" s="246"/>
    </row>
    <row r="8" s="240" customFormat="true" ht="20.25" customHeight="true" spans="1:9">
      <c r="A8" s="246"/>
      <c r="B8" s="246" t="s">
        <v>2473</v>
      </c>
      <c r="C8" s="256" t="s">
        <v>2474</v>
      </c>
      <c r="D8" s="257" t="s">
        <v>2475</v>
      </c>
      <c r="E8" s="136">
        <v>683</v>
      </c>
      <c r="F8" s="136">
        <v>683</v>
      </c>
      <c r="G8" s="246"/>
      <c r="I8" s="267"/>
    </row>
    <row r="9" s="240" customFormat="true" ht="20.25" customHeight="true" spans="1:7">
      <c r="A9" s="246"/>
      <c r="B9" s="246" t="s">
        <v>2476</v>
      </c>
      <c r="C9" s="256" t="s">
        <v>2477</v>
      </c>
      <c r="D9" s="257" t="s">
        <v>2478</v>
      </c>
      <c r="E9" s="136">
        <v>1</v>
      </c>
      <c r="F9" s="136">
        <v>1</v>
      </c>
      <c r="G9" s="246"/>
    </row>
    <row r="10" s="240" customFormat="true" ht="20.25" customHeight="true" spans="1:7">
      <c r="A10" s="246"/>
      <c r="B10" s="246"/>
      <c r="C10" s="258" t="s">
        <v>2479</v>
      </c>
      <c r="D10" s="257" t="s">
        <v>2480</v>
      </c>
      <c r="E10" s="136">
        <v>-776</v>
      </c>
      <c r="F10" s="136">
        <v>-776</v>
      </c>
      <c r="G10" s="246"/>
    </row>
    <row r="11" s="240" customFormat="true" ht="20.25" customHeight="true" spans="1:7">
      <c r="A11" s="246"/>
      <c r="B11" s="246"/>
      <c r="C11" s="259" t="s">
        <v>2481</v>
      </c>
      <c r="D11" s="255" t="s">
        <v>2482</v>
      </c>
      <c r="E11" s="136">
        <v>0</v>
      </c>
      <c r="F11" s="136"/>
      <c r="G11" s="246"/>
    </row>
    <row r="12" s="241" customFormat="true" ht="20.25" customHeight="true" spans="1:7">
      <c r="A12" s="248"/>
      <c r="B12" s="248"/>
      <c r="C12" s="260" t="s">
        <v>2483</v>
      </c>
      <c r="D12" s="253" t="s">
        <v>59</v>
      </c>
      <c r="E12" s="264">
        <f>SUM(E13:E50)</f>
        <v>85589</v>
      </c>
      <c r="F12" s="264">
        <f>SUM(F13:F50)</f>
        <v>99174</v>
      </c>
      <c r="G12" s="248"/>
    </row>
    <row r="13" s="240" customFormat="true" ht="20.25" customHeight="true" spans="1:7">
      <c r="A13" s="246"/>
      <c r="B13" s="246" t="s">
        <v>2484</v>
      </c>
      <c r="C13" s="259" t="s">
        <v>2485</v>
      </c>
      <c r="D13" s="255" t="s">
        <v>2486</v>
      </c>
      <c r="E13" s="136">
        <v>0</v>
      </c>
      <c r="F13" s="136"/>
      <c r="G13" s="246"/>
    </row>
    <row r="14" s="240" customFormat="true" ht="20.25" customHeight="true" spans="1:7">
      <c r="A14" s="246">
        <v>1</v>
      </c>
      <c r="B14" s="246" t="s">
        <v>2487</v>
      </c>
      <c r="C14" s="259" t="s">
        <v>2488</v>
      </c>
      <c r="D14" s="255" t="s">
        <v>2489</v>
      </c>
      <c r="E14" s="136">
        <v>8741</v>
      </c>
      <c r="F14" s="136">
        <v>10718</v>
      </c>
      <c r="G14" s="246"/>
    </row>
    <row r="15" s="240" customFormat="true" ht="20.25" customHeight="true" spans="1:7">
      <c r="A15" s="246">
        <v>1</v>
      </c>
      <c r="B15" s="246" t="s">
        <v>2490</v>
      </c>
      <c r="C15" s="259" t="s">
        <v>2491</v>
      </c>
      <c r="D15" s="255" t="s">
        <v>2492</v>
      </c>
      <c r="E15" s="136">
        <v>21465</v>
      </c>
      <c r="F15" s="136">
        <v>20921</v>
      </c>
      <c r="G15" s="246"/>
    </row>
    <row r="16" s="240" customFormat="true" ht="20.25" customHeight="true" spans="1:7">
      <c r="A16" s="246">
        <v>1</v>
      </c>
      <c r="B16" s="246" t="s">
        <v>2493</v>
      </c>
      <c r="C16" s="259" t="s">
        <v>2494</v>
      </c>
      <c r="D16" s="255" t="s">
        <v>2495</v>
      </c>
      <c r="E16" s="136">
        <v>3367</v>
      </c>
      <c r="F16" s="136">
        <v>10883</v>
      </c>
      <c r="G16" s="265"/>
    </row>
    <row r="17" s="240" customFormat="true" ht="20.25" customHeight="true" spans="1:7">
      <c r="A17" s="246">
        <v>1</v>
      </c>
      <c r="B17" s="246" t="s">
        <v>2496</v>
      </c>
      <c r="C17" s="259" t="s">
        <v>2497</v>
      </c>
      <c r="D17" s="255" t="s">
        <v>2498</v>
      </c>
      <c r="E17" s="136">
        <v>0</v>
      </c>
      <c r="F17" s="136"/>
      <c r="G17" s="246"/>
    </row>
    <row r="18" s="240" customFormat="true" ht="20.25" customHeight="true" spans="1:7">
      <c r="A18" s="246"/>
      <c r="B18" s="246" t="s">
        <v>2499</v>
      </c>
      <c r="C18" s="259" t="s">
        <v>2500</v>
      </c>
      <c r="D18" s="255" t="s">
        <v>2501</v>
      </c>
      <c r="E18" s="136">
        <v>1122</v>
      </c>
      <c r="F18" s="136">
        <v>1123</v>
      </c>
      <c r="G18" s="246"/>
    </row>
    <row r="19" s="240" customFormat="true" ht="20.25" customHeight="true" spans="1:7">
      <c r="A19" s="246"/>
      <c r="B19" s="246" t="s">
        <v>2502</v>
      </c>
      <c r="C19" s="258" t="s">
        <v>2503</v>
      </c>
      <c r="D19" s="257" t="s">
        <v>2504</v>
      </c>
      <c r="E19" s="136">
        <v>0</v>
      </c>
      <c r="F19" s="136"/>
      <c r="G19" s="246"/>
    </row>
    <row r="20" s="240" customFormat="true" ht="20.25" customHeight="true" spans="1:7">
      <c r="A20" s="246"/>
      <c r="B20" s="246" t="s">
        <v>2505</v>
      </c>
      <c r="C20" s="259" t="s">
        <v>2506</v>
      </c>
      <c r="D20" s="255" t="s">
        <v>2507</v>
      </c>
      <c r="E20" s="136">
        <v>3420</v>
      </c>
      <c r="F20" s="136">
        <v>3420</v>
      </c>
      <c r="G20" s="246"/>
    </row>
    <row r="21" s="240" customFormat="true" ht="20.25" customHeight="true" spans="1:7">
      <c r="A21" s="246"/>
      <c r="B21" s="246" t="s">
        <v>2508</v>
      </c>
      <c r="C21" s="258" t="s">
        <v>2509</v>
      </c>
      <c r="D21" s="257" t="s">
        <v>2510</v>
      </c>
      <c r="E21" s="136">
        <v>8104</v>
      </c>
      <c r="F21" s="136">
        <v>6613</v>
      </c>
      <c r="G21" s="246"/>
    </row>
    <row r="22" s="240" customFormat="true" ht="20.25" customHeight="true" spans="1:7">
      <c r="A22" s="246"/>
      <c r="B22" s="246" t="s">
        <v>2511</v>
      </c>
      <c r="C22" s="258" t="s">
        <v>2512</v>
      </c>
      <c r="D22" s="257" t="s">
        <v>2513</v>
      </c>
      <c r="E22" s="136">
        <v>0</v>
      </c>
      <c r="F22" s="136"/>
      <c r="G22" s="246"/>
    </row>
    <row r="23" s="240" customFormat="true" ht="20.25" customHeight="true" spans="1:7">
      <c r="A23" s="246"/>
      <c r="B23" s="246" t="s">
        <v>2514</v>
      </c>
      <c r="C23" s="258" t="s">
        <v>2515</v>
      </c>
      <c r="D23" s="257" t="s">
        <v>2516</v>
      </c>
      <c r="E23" s="136">
        <v>427</v>
      </c>
      <c r="F23" s="136"/>
      <c r="G23" s="246"/>
    </row>
    <row r="24" s="240" customFormat="true" ht="20.25" customHeight="true" spans="1:7">
      <c r="A24" s="246"/>
      <c r="B24" s="246" t="s">
        <v>2517</v>
      </c>
      <c r="C24" s="258" t="s">
        <v>2518</v>
      </c>
      <c r="D24" s="257" t="s">
        <v>2519</v>
      </c>
      <c r="E24" s="136">
        <v>0</v>
      </c>
      <c r="F24" s="136"/>
      <c r="G24" s="246"/>
    </row>
    <row r="25" s="240" customFormat="true" ht="20.25" customHeight="true" spans="1:7">
      <c r="A25" s="246">
        <v>1</v>
      </c>
      <c r="B25" s="246" t="s">
        <v>2520</v>
      </c>
      <c r="C25" s="258" t="s">
        <v>2521</v>
      </c>
      <c r="D25" s="257" t="s">
        <v>2522</v>
      </c>
      <c r="E25" s="136">
        <v>1767</v>
      </c>
      <c r="F25" s="136">
        <v>1899</v>
      </c>
      <c r="G25" s="246"/>
    </row>
    <row r="26" s="240" customFormat="true" ht="20.25" customHeight="true" spans="1:7">
      <c r="A26" s="246">
        <v>1</v>
      </c>
      <c r="B26" s="246" t="s">
        <v>2523</v>
      </c>
      <c r="C26" s="258" t="s">
        <v>2524</v>
      </c>
      <c r="D26" s="257" t="s">
        <v>2525</v>
      </c>
      <c r="E26" s="136">
        <v>0</v>
      </c>
      <c r="F26" s="136">
        <v>30</v>
      </c>
      <c r="G26" s="246"/>
    </row>
    <row r="27" s="240" customFormat="true" ht="20.25" customHeight="true" spans="1:7">
      <c r="A27" s="246">
        <v>1</v>
      </c>
      <c r="B27" s="246" t="s">
        <v>2526</v>
      </c>
      <c r="C27" s="258" t="s">
        <v>2527</v>
      </c>
      <c r="D27" s="257" t="s">
        <v>2528</v>
      </c>
      <c r="E27" s="136">
        <v>0</v>
      </c>
      <c r="F27" s="136"/>
      <c r="G27" s="246"/>
    </row>
    <row r="28" s="240" customFormat="true" ht="20.25" customHeight="true" spans="1:7">
      <c r="A28" s="246">
        <v>1</v>
      </c>
      <c r="B28" s="246" t="s">
        <v>2529</v>
      </c>
      <c r="C28" s="258" t="s">
        <v>2530</v>
      </c>
      <c r="D28" s="257" t="s">
        <v>2531</v>
      </c>
      <c r="E28" s="136">
        <v>0</v>
      </c>
      <c r="F28" s="136"/>
      <c r="G28" s="246"/>
    </row>
    <row r="29" s="240" customFormat="true" ht="20.25" customHeight="true" spans="1:7">
      <c r="A29" s="246">
        <v>1</v>
      </c>
      <c r="B29" s="246" t="s">
        <v>2532</v>
      </c>
      <c r="C29" s="258" t="s">
        <v>2533</v>
      </c>
      <c r="D29" s="257" t="s">
        <v>2534</v>
      </c>
      <c r="E29" s="136">
        <v>1143</v>
      </c>
      <c r="F29" s="136">
        <v>758</v>
      </c>
      <c r="G29" s="246"/>
    </row>
    <row r="30" s="240" customFormat="true" ht="20.25" customHeight="true" spans="1:7">
      <c r="A30" s="246"/>
      <c r="B30" s="246" t="s">
        <v>2535</v>
      </c>
      <c r="C30" s="258" t="s">
        <v>2536</v>
      </c>
      <c r="D30" s="257" t="s">
        <v>2537</v>
      </c>
      <c r="E30" s="136">
        <v>9320</v>
      </c>
      <c r="F30" s="136">
        <v>6374</v>
      </c>
      <c r="G30" s="246"/>
    </row>
    <row r="31" s="240" customFormat="true" ht="20.25" customHeight="true" spans="1:7">
      <c r="A31" s="246"/>
      <c r="B31" s="246" t="s">
        <v>2538</v>
      </c>
      <c r="C31" s="258" t="s">
        <v>2539</v>
      </c>
      <c r="D31" s="257" t="s">
        <v>2540</v>
      </c>
      <c r="E31" s="136">
        <v>200</v>
      </c>
      <c r="F31" s="136"/>
      <c r="G31" s="246"/>
    </row>
    <row r="32" s="240" customFormat="true" ht="20.25" customHeight="true" spans="1:7">
      <c r="A32" s="246"/>
      <c r="B32" s="246" t="s">
        <v>2541</v>
      </c>
      <c r="C32" s="258" t="s">
        <v>2542</v>
      </c>
      <c r="D32" s="257" t="s">
        <v>2543</v>
      </c>
      <c r="E32" s="136">
        <v>387</v>
      </c>
      <c r="F32" s="136">
        <v>403</v>
      </c>
      <c r="G32" s="266"/>
    </row>
    <row r="33" s="240" customFormat="true" ht="20.25" customHeight="true" spans="1:7">
      <c r="A33" s="246"/>
      <c r="B33" s="246" t="s">
        <v>2544</v>
      </c>
      <c r="C33" s="258" t="s">
        <v>2545</v>
      </c>
      <c r="D33" s="257" t="s">
        <v>2546</v>
      </c>
      <c r="E33" s="136">
        <v>13920</v>
      </c>
      <c r="F33" s="136">
        <v>14337</v>
      </c>
      <c r="G33" s="246"/>
    </row>
    <row r="34" s="240" customFormat="true" ht="20.25" customHeight="true" spans="1:7">
      <c r="A34" s="246"/>
      <c r="B34" s="246" t="s">
        <v>2547</v>
      </c>
      <c r="C34" s="258" t="s">
        <v>2548</v>
      </c>
      <c r="D34" s="257" t="s">
        <v>2549</v>
      </c>
      <c r="E34" s="136">
        <v>4736</v>
      </c>
      <c r="F34" s="136">
        <v>4932</v>
      </c>
      <c r="G34" s="246"/>
    </row>
    <row r="35" s="240" customFormat="true" ht="20.25" customHeight="true" spans="1:7">
      <c r="A35" s="246">
        <v>1</v>
      </c>
      <c r="B35" s="246" t="s">
        <v>2550</v>
      </c>
      <c r="C35" s="258" t="s">
        <v>2551</v>
      </c>
      <c r="D35" s="257" t="s">
        <v>2552</v>
      </c>
      <c r="E35" s="136">
        <v>805</v>
      </c>
      <c r="F35" s="136">
        <v>59</v>
      </c>
      <c r="G35" s="246"/>
    </row>
    <row r="36" s="240" customFormat="true" ht="20.25" customHeight="true" spans="1:7">
      <c r="A36" s="246"/>
      <c r="B36" s="246" t="s">
        <v>2553</v>
      </c>
      <c r="C36" s="258" t="s">
        <v>2554</v>
      </c>
      <c r="D36" s="257" t="s">
        <v>2555</v>
      </c>
      <c r="E36" s="136">
        <v>0</v>
      </c>
      <c r="F36" s="136"/>
      <c r="G36" s="246"/>
    </row>
    <row r="37" s="240" customFormat="true" ht="20.25" customHeight="true" spans="1:7">
      <c r="A37" s="246"/>
      <c r="B37" s="246" t="s">
        <v>2556</v>
      </c>
      <c r="C37" s="258" t="s">
        <v>2557</v>
      </c>
      <c r="D37" s="257" t="s">
        <v>2558</v>
      </c>
      <c r="E37" s="136">
        <v>4782</v>
      </c>
      <c r="F37" s="136">
        <v>4011</v>
      </c>
      <c r="G37" s="246"/>
    </row>
    <row r="38" s="240" customFormat="true" ht="20.25" customHeight="true" spans="1:7">
      <c r="A38" s="246"/>
      <c r="B38" s="246" t="s">
        <v>2559</v>
      </c>
      <c r="C38" s="258" t="s">
        <v>2560</v>
      </c>
      <c r="D38" s="257" t="s">
        <v>2561</v>
      </c>
      <c r="E38" s="136">
        <v>562</v>
      </c>
      <c r="F38" s="136">
        <v>749</v>
      </c>
      <c r="G38" s="246"/>
    </row>
    <row r="39" s="240" customFormat="true" ht="20.25" customHeight="true" spans="1:7">
      <c r="A39" s="246"/>
      <c r="B39" s="246" t="s">
        <v>2562</v>
      </c>
      <c r="C39" s="258" t="s">
        <v>2563</v>
      </c>
      <c r="D39" s="257" t="s">
        <v>2564</v>
      </c>
      <c r="E39" s="136">
        <v>0</v>
      </c>
      <c r="F39" s="136"/>
      <c r="G39" s="246"/>
    </row>
    <row r="40" s="240" customFormat="true" ht="20.25" customHeight="true" spans="1:7">
      <c r="A40" s="246"/>
      <c r="B40" s="246" t="s">
        <v>2565</v>
      </c>
      <c r="C40" s="258" t="s">
        <v>2566</v>
      </c>
      <c r="D40" s="257" t="s">
        <v>2567</v>
      </c>
      <c r="E40" s="136">
        <v>0</v>
      </c>
      <c r="F40" s="136"/>
      <c r="G40" s="246"/>
    </row>
    <row r="41" s="240" customFormat="true" ht="20.25" customHeight="true" spans="1:7">
      <c r="A41" s="246"/>
      <c r="B41" s="261" t="s">
        <v>2568</v>
      </c>
      <c r="C41" s="258" t="s">
        <v>2569</v>
      </c>
      <c r="D41" s="257" t="s">
        <v>2570</v>
      </c>
      <c r="E41" s="136">
        <v>0</v>
      </c>
      <c r="F41" s="136"/>
      <c r="G41" s="246"/>
    </row>
    <row r="42" s="240" customFormat="true" ht="20.25" customHeight="true" spans="1:7">
      <c r="A42" s="246"/>
      <c r="B42" s="261" t="s">
        <v>2571</v>
      </c>
      <c r="C42" s="258" t="s">
        <v>2572</v>
      </c>
      <c r="D42" s="257" t="s">
        <v>2573</v>
      </c>
      <c r="E42" s="136">
        <v>0</v>
      </c>
      <c r="F42" s="136"/>
      <c r="G42" s="246"/>
    </row>
    <row r="43" s="240" customFormat="true" ht="20.25" customHeight="true" spans="1:7">
      <c r="A43" s="246"/>
      <c r="B43" s="246" t="s">
        <v>2574</v>
      </c>
      <c r="C43" s="258" t="s">
        <v>2575</v>
      </c>
      <c r="D43" s="257" t="s">
        <v>2576</v>
      </c>
      <c r="E43" s="136">
        <v>921</v>
      </c>
      <c r="F43" s="136">
        <v>565</v>
      </c>
      <c r="G43" s="246"/>
    </row>
    <row r="44" s="240" customFormat="true" ht="18.75" spans="3:6">
      <c r="C44" s="258" t="s">
        <v>2577</v>
      </c>
      <c r="D44" s="257" t="s">
        <v>2578</v>
      </c>
      <c r="E44" s="136">
        <v>0</v>
      </c>
      <c r="F44" s="136"/>
    </row>
    <row r="45" s="240" customFormat="true" ht="18.75" spans="3:6">
      <c r="C45" s="258" t="s">
        <v>2579</v>
      </c>
      <c r="D45" s="257" t="s">
        <v>2580</v>
      </c>
      <c r="E45" s="136">
        <v>280</v>
      </c>
      <c r="F45" s="136">
        <v>1020</v>
      </c>
    </row>
    <row r="46" s="240" customFormat="true" ht="18.75" spans="3:6">
      <c r="C46" s="258" t="s">
        <v>2581</v>
      </c>
      <c r="D46" s="257" t="s">
        <v>2582</v>
      </c>
      <c r="E46" s="136">
        <v>0</v>
      </c>
      <c r="F46" s="136"/>
    </row>
    <row r="47" s="240" customFormat="true" ht="18.75" spans="3:6">
      <c r="C47" s="258" t="s">
        <v>2583</v>
      </c>
      <c r="D47" s="255" t="s">
        <v>2584</v>
      </c>
      <c r="E47" s="136"/>
      <c r="F47" s="136">
        <v>3000</v>
      </c>
    </row>
    <row r="48" s="240" customFormat="true" ht="18.75" spans="3:6">
      <c r="C48" s="258" t="s">
        <v>2585</v>
      </c>
      <c r="D48" s="255" t="s">
        <v>2586</v>
      </c>
      <c r="E48" s="136"/>
      <c r="F48" s="136">
        <v>1569</v>
      </c>
    </row>
    <row r="49" s="240" customFormat="true" ht="18.75" spans="3:6">
      <c r="C49" s="259" t="s">
        <v>2587</v>
      </c>
      <c r="D49" s="255" t="s">
        <v>2588</v>
      </c>
      <c r="E49" s="136"/>
      <c r="F49" s="136">
        <v>5730</v>
      </c>
    </row>
    <row r="50" ht="18.75" spans="3:6">
      <c r="C50" s="259" t="s">
        <v>2589</v>
      </c>
      <c r="D50" s="255" t="s">
        <v>2590</v>
      </c>
      <c r="E50" s="136">
        <v>120</v>
      </c>
      <c r="F50" s="136">
        <v>60</v>
      </c>
    </row>
  </sheetData>
  <mergeCells count="1">
    <mergeCell ref="D1:F1"/>
  </mergeCells>
  <printOptions horizontalCentered="true"/>
  <pageMargins left="0.751388888888889" right="0.751388888888889" top="0.802777777777778" bottom="0.802777777777778" header="0.5" footer="0.5"/>
  <pageSetup paperSize="9" scale="7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6"/>
  <sheetViews>
    <sheetView workbookViewId="0">
      <selection activeCell="F10" sqref="F10"/>
    </sheetView>
  </sheetViews>
  <sheetFormatPr defaultColWidth="9" defaultRowHeight="13.5" outlineLevelCol="6"/>
  <cols>
    <col min="1" max="1" width="10.875" customWidth="true"/>
    <col min="2" max="2" width="8.625" hidden="true" customWidth="true"/>
    <col min="3" max="3" width="23.625" customWidth="true"/>
    <col min="4" max="4" width="29.875" customWidth="true"/>
    <col min="5" max="5" width="14.875"/>
    <col min="6" max="6" width="14.125" customWidth="true"/>
    <col min="7" max="7" width="28.75" customWidth="true"/>
  </cols>
  <sheetData>
    <row r="1" ht="45" customHeight="true" spans="1:7">
      <c r="A1" s="202" t="s">
        <v>2591</v>
      </c>
      <c r="B1" s="202"/>
      <c r="C1" s="202"/>
      <c r="D1" s="202"/>
      <c r="E1" s="202"/>
      <c r="F1" s="202"/>
      <c r="G1" s="202"/>
    </row>
    <row r="2" ht="20.1" customHeight="true" spans="1:7">
      <c r="A2" s="203" t="s">
        <v>2592</v>
      </c>
      <c r="B2" s="203"/>
      <c r="C2" s="204"/>
      <c r="D2" s="203"/>
      <c r="E2" s="224"/>
      <c r="F2" s="225" t="s">
        <v>2593</v>
      </c>
      <c r="G2" s="226"/>
    </row>
    <row r="3" ht="45" customHeight="true" spans="1:7">
      <c r="A3" s="205" t="s">
        <v>2594</v>
      </c>
      <c r="B3" s="206" t="s">
        <v>2595</v>
      </c>
      <c r="C3" s="205" t="s">
        <v>2596</v>
      </c>
      <c r="D3" s="207" t="s">
        <v>2597</v>
      </c>
      <c r="E3" s="207" t="s">
        <v>2598</v>
      </c>
      <c r="F3" s="207" t="s">
        <v>2599</v>
      </c>
      <c r="G3" s="205" t="s">
        <v>2600</v>
      </c>
    </row>
    <row r="4" s="199" customFormat="true" ht="30" customHeight="true" spans="1:7">
      <c r="A4" s="208"/>
      <c r="B4" s="206"/>
      <c r="C4" s="208"/>
      <c r="D4" s="207"/>
      <c r="E4" s="207"/>
      <c r="F4" s="207"/>
      <c r="G4" s="208"/>
    </row>
    <row r="5" ht="30" customHeight="true" spans="1:7">
      <c r="A5" s="209" t="s">
        <v>2601</v>
      </c>
      <c r="B5" s="209"/>
      <c r="C5" s="210" t="s">
        <v>2602</v>
      </c>
      <c r="D5" s="210"/>
      <c r="E5" s="227"/>
      <c r="F5" s="228">
        <f>SUM(F6,F12)</f>
        <v>110220000</v>
      </c>
      <c r="G5" s="227"/>
    </row>
    <row r="6" ht="30" customHeight="true" spans="1:7">
      <c r="A6" s="211"/>
      <c r="B6" s="212"/>
      <c r="C6" s="213" t="s">
        <v>2603</v>
      </c>
      <c r="D6" s="214"/>
      <c r="E6" s="229"/>
      <c r="F6" s="228">
        <f>SUM(F7:F11)</f>
        <v>110220000</v>
      </c>
      <c r="G6" s="230"/>
    </row>
    <row r="7" ht="30" hidden="true" customHeight="true" spans="1:7">
      <c r="A7" s="215" t="s">
        <v>2604</v>
      </c>
      <c r="B7" s="216"/>
      <c r="C7" s="217" t="s">
        <v>2605</v>
      </c>
      <c r="D7" s="218" t="s">
        <v>2606</v>
      </c>
      <c r="E7" s="217">
        <v>2120899</v>
      </c>
      <c r="F7" s="231"/>
      <c r="G7" s="232" t="s">
        <v>2607</v>
      </c>
    </row>
    <row r="8" s="58" customFormat="true" ht="30" customHeight="true" spans="1:7">
      <c r="A8" s="215"/>
      <c r="B8" s="216"/>
      <c r="C8" s="219" t="s">
        <v>2608</v>
      </c>
      <c r="D8" s="218" t="s">
        <v>2609</v>
      </c>
      <c r="E8" s="233" t="s">
        <v>2610</v>
      </c>
      <c r="F8" s="234">
        <v>5880000</v>
      </c>
      <c r="G8" s="235" t="s">
        <v>2611</v>
      </c>
    </row>
    <row r="9" s="200" customFormat="true" ht="30" customHeight="true" spans="1:7">
      <c r="A9" s="215"/>
      <c r="B9" s="220"/>
      <c r="C9" s="219" t="s">
        <v>2608</v>
      </c>
      <c r="D9" s="218" t="s">
        <v>2612</v>
      </c>
      <c r="E9" s="233" t="s">
        <v>2613</v>
      </c>
      <c r="F9" s="234">
        <v>90000</v>
      </c>
      <c r="G9" s="236"/>
    </row>
    <row r="10" s="200" customFormat="true" ht="30" customHeight="true" spans="1:7">
      <c r="A10" s="215"/>
      <c r="B10" s="220"/>
      <c r="C10" s="219" t="s">
        <v>2614</v>
      </c>
      <c r="D10" s="218" t="s">
        <v>2615</v>
      </c>
      <c r="E10" s="237">
        <v>2120801</v>
      </c>
      <c r="F10" s="234">
        <v>104250000</v>
      </c>
      <c r="G10" s="232"/>
    </row>
    <row r="11" s="200" customFormat="true" ht="30" customHeight="true" spans="1:7">
      <c r="A11" s="215"/>
      <c r="B11" s="221"/>
      <c r="C11" s="219"/>
      <c r="D11" s="218"/>
      <c r="E11" s="217"/>
      <c r="F11" s="238"/>
      <c r="G11" s="232"/>
    </row>
    <row r="12" ht="30" hidden="true" customHeight="true" spans="1:7">
      <c r="A12" s="211"/>
      <c r="B12" s="212"/>
      <c r="C12" s="213" t="s">
        <v>2616</v>
      </c>
      <c r="D12" s="214"/>
      <c r="E12" s="229"/>
      <c r="F12" s="228">
        <f>SUM(F13:F16)</f>
        <v>0</v>
      </c>
      <c r="G12" s="230"/>
    </row>
    <row r="13" s="201" customFormat="true" ht="30" hidden="true" customHeight="true" spans="1:7">
      <c r="A13" s="215"/>
      <c r="B13" s="222"/>
      <c r="C13" s="217"/>
      <c r="D13" s="223"/>
      <c r="E13" s="217"/>
      <c r="F13" s="239"/>
      <c r="G13" s="232"/>
    </row>
    <row r="14" s="201" customFormat="true" ht="30" hidden="true" customHeight="true" spans="1:7">
      <c r="A14" s="215"/>
      <c r="B14" s="220"/>
      <c r="C14" s="219"/>
      <c r="D14" s="223"/>
      <c r="E14" s="217"/>
      <c r="F14" s="239"/>
      <c r="G14" s="232"/>
    </row>
    <row r="15" s="201" customFormat="true" ht="30" hidden="true" customHeight="true" spans="1:7">
      <c r="A15" s="215"/>
      <c r="B15" s="220"/>
      <c r="C15" s="219"/>
      <c r="D15" s="223"/>
      <c r="E15" s="217"/>
      <c r="F15" s="239"/>
      <c r="G15" s="232"/>
    </row>
    <row r="16" s="201" customFormat="true" ht="30" hidden="true" customHeight="true" spans="1:7">
      <c r="A16" s="215"/>
      <c r="B16" s="221"/>
      <c r="C16" s="219"/>
      <c r="D16" s="223"/>
      <c r="E16" s="217"/>
      <c r="F16" s="239"/>
      <c r="G16" s="232"/>
    </row>
  </sheetData>
  <mergeCells count="12">
    <mergeCell ref="A1:G1"/>
    <mergeCell ref="C5:D5"/>
    <mergeCell ref="C6:D6"/>
    <mergeCell ref="C12:D12"/>
    <mergeCell ref="A3:A4"/>
    <mergeCell ref="B3:B4"/>
    <mergeCell ref="C3:C4"/>
    <mergeCell ref="D3:D4"/>
    <mergeCell ref="E3:E4"/>
    <mergeCell ref="F3:F4"/>
    <mergeCell ref="G3:G4"/>
    <mergeCell ref="G8:G9"/>
  </mergeCells>
  <pageMargins left="0.75" right="0.75" top="1" bottom="1" header="0.5" footer="0.5"/>
  <pageSetup paperSize="9" scale="66"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theme="9"/>
    <pageSetUpPr fitToPage="true"/>
  </sheetPr>
  <dimension ref="A1:H60"/>
  <sheetViews>
    <sheetView view="pageBreakPreview" zoomScaleNormal="100" zoomScaleSheetLayoutView="100" topLeftCell="A29" workbookViewId="0">
      <selection activeCell="L49" sqref="L49"/>
    </sheetView>
  </sheetViews>
  <sheetFormatPr defaultColWidth="9" defaultRowHeight="14.25" outlineLevelCol="7"/>
  <cols>
    <col min="1" max="1" width="20.625" style="169" customWidth="true"/>
    <col min="2" max="2" width="50.75" style="169" customWidth="true"/>
    <col min="3" max="6" width="16.25" style="169" customWidth="true"/>
    <col min="7" max="7" width="16.25" style="172" customWidth="true"/>
    <col min="8" max="8" width="3.75" style="169" customWidth="true"/>
    <col min="9" max="16359" width="9" style="169"/>
    <col min="16360" max="16360" width="45.625" style="169"/>
    <col min="16361" max="16384" width="9" style="169"/>
  </cols>
  <sheetData>
    <row r="1" s="169" customFormat="true" ht="45" customHeight="true" spans="2:7">
      <c r="B1" s="4" t="s">
        <v>2617</v>
      </c>
      <c r="C1" s="4"/>
      <c r="D1" s="4"/>
      <c r="E1" s="4"/>
      <c r="F1" s="4"/>
      <c r="G1" s="4"/>
    </row>
    <row r="2" s="170" customFormat="true" ht="20.1" customHeight="true" spans="2:7">
      <c r="B2" s="173" t="s">
        <v>2618</v>
      </c>
      <c r="C2" s="174"/>
      <c r="D2" s="173"/>
      <c r="E2" s="173"/>
      <c r="F2" s="173"/>
      <c r="G2" s="196" t="s">
        <v>11</v>
      </c>
    </row>
    <row r="3" s="170" customFormat="true" ht="34" customHeight="true" spans="1:7">
      <c r="A3" s="35" t="s">
        <v>12</v>
      </c>
      <c r="B3" s="37" t="s">
        <v>13</v>
      </c>
      <c r="C3" s="35" t="str">
        <f>YEAR([3]封面!$B$7)-1&amp;"年决算数"</f>
        <v>2021年决算数</v>
      </c>
      <c r="D3" s="175" t="s">
        <v>15</v>
      </c>
      <c r="E3" s="175"/>
      <c r="F3" s="175" t="s">
        <v>74</v>
      </c>
      <c r="G3" s="175"/>
    </row>
    <row r="4" s="171" customFormat="true" ht="45" customHeight="true" spans="1:8">
      <c r="A4" s="35"/>
      <c r="B4" s="176"/>
      <c r="C4" s="35"/>
      <c r="D4" s="35" t="s">
        <v>17</v>
      </c>
      <c r="E4" s="35" t="s">
        <v>75</v>
      </c>
      <c r="F4" s="35" t="s">
        <v>130</v>
      </c>
      <c r="G4" s="35" t="s">
        <v>131</v>
      </c>
      <c r="H4" s="197" t="s">
        <v>16</v>
      </c>
    </row>
    <row r="5" s="171" customFormat="true" ht="18.75" spans="1:8">
      <c r="A5" s="177" t="s">
        <v>2619</v>
      </c>
      <c r="B5" s="178" t="s">
        <v>2620</v>
      </c>
      <c r="C5" s="179"/>
      <c r="D5" s="179"/>
      <c r="E5" s="179"/>
      <c r="F5" s="147" t="str">
        <f>IF(C5&gt;0,E5/C5-1,IF(C5&lt;0,-(E5/C5-1),""))</f>
        <v/>
      </c>
      <c r="G5" s="147" t="str">
        <f>IFERROR(E5/D5-1,"")</f>
        <v/>
      </c>
      <c r="H5" s="198" t="str">
        <f>IF(LEN(A5)=7,"是",IF(B5&lt;&gt;"",IF(SUM(C5:E5)&lt;&gt;0,"是","否"),"是"))</f>
        <v>是</v>
      </c>
    </row>
    <row r="6" s="169" customFormat="true" ht="18.75" spans="1:8">
      <c r="A6" s="177" t="s">
        <v>2621</v>
      </c>
      <c r="B6" s="178" t="s">
        <v>2622</v>
      </c>
      <c r="C6" s="179"/>
      <c r="D6" s="179"/>
      <c r="E6" s="179"/>
      <c r="F6" s="147" t="str">
        <f t="shared" ref="F6:F45" si="0">IF(C6&gt;0,E6/C6-1,IF(C6&lt;0,-(E6/C6-1),""))</f>
        <v/>
      </c>
      <c r="G6" s="147" t="str">
        <f t="shared" ref="G6:G45" si="1">IFERROR(E6/D6-1,"")</f>
        <v/>
      </c>
      <c r="H6" s="198" t="str">
        <f t="shared" ref="H6:H35" si="2">IF(LEN(A6)=7,"是",IF(B6&lt;&gt;"",IF(SUM(C6:E6)&lt;&gt;0,"是","否"),"是"))</f>
        <v>是</v>
      </c>
    </row>
    <row r="7" s="169" customFormat="true" ht="18.75" spans="1:8">
      <c r="A7" s="177" t="s">
        <v>2623</v>
      </c>
      <c r="B7" s="178" t="s">
        <v>2624</v>
      </c>
      <c r="C7" s="179"/>
      <c r="D7" s="179"/>
      <c r="E7" s="179"/>
      <c r="F7" s="147" t="str">
        <f t="shared" si="0"/>
        <v/>
      </c>
      <c r="G7" s="147" t="str">
        <f t="shared" si="1"/>
        <v/>
      </c>
      <c r="H7" s="198" t="str">
        <f t="shared" si="2"/>
        <v>是</v>
      </c>
    </row>
    <row r="8" s="169" customFormat="true" ht="18.75" spans="1:8">
      <c r="A8" s="177" t="s">
        <v>2625</v>
      </c>
      <c r="B8" s="178" t="s">
        <v>2626</v>
      </c>
      <c r="C8" s="179"/>
      <c r="D8" s="179"/>
      <c r="E8" s="179"/>
      <c r="F8" s="147" t="str">
        <f t="shared" si="0"/>
        <v/>
      </c>
      <c r="G8" s="147" t="str">
        <f t="shared" si="1"/>
        <v/>
      </c>
      <c r="H8" s="198" t="str">
        <f t="shared" si="2"/>
        <v>是</v>
      </c>
    </row>
    <row r="9" s="169" customFormat="true" ht="18.75" spans="1:8">
      <c r="A9" s="177" t="s">
        <v>2627</v>
      </c>
      <c r="B9" s="178" t="s">
        <v>2628</v>
      </c>
      <c r="C9" s="179"/>
      <c r="D9" s="179"/>
      <c r="E9" s="179">
        <v>48</v>
      </c>
      <c r="F9" s="147" t="str">
        <f t="shared" si="0"/>
        <v/>
      </c>
      <c r="G9" s="147" t="str">
        <f t="shared" si="1"/>
        <v/>
      </c>
      <c r="H9" s="198" t="str">
        <f t="shared" si="2"/>
        <v>是</v>
      </c>
    </row>
    <row r="10" s="169" customFormat="true" ht="18.75" spans="1:8">
      <c r="A10" s="177" t="s">
        <v>2629</v>
      </c>
      <c r="B10" s="178" t="s">
        <v>2630</v>
      </c>
      <c r="C10" s="179"/>
      <c r="D10" s="179"/>
      <c r="E10" s="179"/>
      <c r="F10" s="147" t="str">
        <f t="shared" si="0"/>
        <v/>
      </c>
      <c r="G10" s="147" t="str">
        <f t="shared" si="1"/>
        <v/>
      </c>
      <c r="H10" s="198" t="str">
        <f t="shared" si="2"/>
        <v>是</v>
      </c>
    </row>
    <row r="11" s="169" customFormat="true" ht="18.75" spans="1:8">
      <c r="A11" s="177" t="s">
        <v>2631</v>
      </c>
      <c r="B11" s="178" t="s">
        <v>2632</v>
      </c>
      <c r="C11" s="179">
        <f>SUM(C12:C16)</f>
        <v>70438</v>
      </c>
      <c r="D11" s="179">
        <f>SUM(D12:D16)</f>
        <v>92714</v>
      </c>
      <c r="E11" s="179">
        <f>SUM(E12:E16)</f>
        <v>30076</v>
      </c>
      <c r="F11" s="147">
        <f t="shared" si="0"/>
        <v>-0.573</v>
      </c>
      <c r="G11" s="147">
        <f t="shared" si="1"/>
        <v>-0.676</v>
      </c>
      <c r="H11" s="198" t="str">
        <f t="shared" si="2"/>
        <v>是</v>
      </c>
    </row>
    <row r="12" s="169" customFormat="true" ht="18.75" spans="1:8">
      <c r="A12" s="177" t="s">
        <v>2633</v>
      </c>
      <c r="B12" s="180" t="s">
        <v>2634</v>
      </c>
      <c r="C12" s="181">
        <v>4588</v>
      </c>
      <c r="D12" s="181">
        <f>56696+605-869-1680</f>
        <v>54752</v>
      </c>
      <c r="E12" s="181">
        <v>30000</v>
      </c>
      <c r="F12" s="147">
        <f t="shared" si="0"/>
        <v>5.539</v>
      </c>
      <c r="G12" s="147">
        <f t="shared" si="1"/>
        <v>-0.452</v>
      </c>
      <c r="H12" s="198" t="str">
        <f t="shared" si="2"/>
        <v>是</v>
      </c>
    </row>
    <row r="13" s="169" customFormat="true" ht="18.75" spans="1:8">
      <c r="A13" s="177" t="s">
        <v>2635</v>
      </c>
      <c r="B13" s="180" t="s">
        <v>2636</v>
      </c>
      <c r="C13" s="181">
        <v>2607</v>
      </c>
      <c r="D13" s="181"/>
      <c r="E13" s="181">
        <v>348</v>
      </c>
      <c r="F13" s="147">
        <f t="shared" si="0"/>
        <v>-0.867</v>
      </c>
      <c r="G13" s="147" t="str">
        <f t="shared" si="1"/>
        <v/>
      </c>
      <c r="H13" s="198" t="str">
        <f t="shared" si="2"/>
        <v>是</v>
      </c>
    </row>
    <row r="14" s="169" customFormat="true" ht="18.75" spans="1:8">
      <c r="A14" s="177" t="s">
        <v>2637</v>
      </c>
      <c r="B14" s="180" t="s">
        <v>2638</v>
      </c>
      <c r="C14" s="181">
        <v>63200</v>
      </c>
      <c r="D14" s="181">
        <v>37962</v>
      </c>
      <c r="E14" s="181"/>
      <c r="F14" s="147">
        <f t="shared" si="0"/>
        <v>-1</v>
      </c>
      <c r="G14" s="147">
        <f t="shared" si="1"/>
        <v>-1</v>
      </c>
      <c r="H14" s="198" t="str">
        <f t="shared" si="2"/>
        <v>是</v>
      </c>
    </row>
    <row r="15" s="169" customFormat="true" ht="18.75" spans="1:8">
      <c r="A15" s="177" t="s">
        <v>2639</v>
      </c>
      <c r="B15" s="180" t="s">
        <v>2640</v>
      </c>
      <c r="C15" s="181"/>
      <c r="D15" s="181"/>
      <c r="E15" s="181">
        <v>-272</v>
      </c>
      <c r="F15" s="147" t="str">
        <f t="shared" si="0"/>
        <v/>
      </c>
      <c r="G15" s="147" t="str">
        <f t="shared" si="1"/>
        <v/>
      </c>
      <c r="H15" s="198" t="str">
        <f t="shared" si="2"/>
        <v>是</v>
      </c>
    </row>
    <row r="16" s="169" customFormat="true" ht="18.75" spans="1:8">
      <c r="A16" s="177" t="s">
        <v>2641</v>
      </c>
      <c r="B16" s="180" t="s">
        <v>2642</v>
      </c>
      <c r="C16" s="181">
        <v>43</v>
      </c>
      <c r="D16" s="181"/>
      <c r="E16" s="181"/>
      <c r="F16" s="147">
        <f t="shared" si="0"/>
        <v>-1</v>
      </c>
      <c r="G16" s="147" t="str">
        <f t="shared" si="1"/>
        <v/>
      </c>
      <c r="H16" s="198" t="str">
        <f t="shared" si="2"/>
        <v>是</v>
      </c>
    </row>
    <row r="17" s="169" customFormat="true" ht="18.75" spans="1:8">
      <c r="A17" s="182" t="s">
        <v>2643</v>
      </c>
      <c r="B17" s="77" t="s">
        <v>2644</v>
      </c>
      <c r="C17" s="179"/>
      <c r="D17" s="179"/>
      <c r="E17" s="179"/>
      <c r="F17" s="147" t="str">
        <f t="shared" si="0"/>
        <v/>
      </c>
      <c r="G17" s="147" t="str">
        <f t="shared" si="1"/>
        <v/>
      </c>
      <c r="H17" s="198" t="str">
        <f t="shared" si="2"/>
        <v>是</v>
      </c>
    </row>
    <row r="18" s="169" customFormat="true" ht="18.75" spans="1:8">
      <c r="A18" s="182" t="s">
        <v>2645</v>
      </c>
      <c r="B18" s="77" t="s">
        <v>2646</v>
      </c>
      <c r="C18" s="179"/>
      <c r="D18" s="179"/>
      <c r="E18" s="179"/>
      <c r="F18" s="147" t="str">
        <f t="shared" si="0"/>
        <v/>
      </c>
      <c r="G18" s="147" t="str">
        <f t="shared" si="1"/>
        <v/>
      </c>
      <c r="H18" s="198" t="str">
        <f t="shared" si="2"/>
        <v>是</v>
      </c>
    </row>
    <row r="19" s="169" customFormat="true" ht="18.75" hidden="true" spans="1:8">
      <c r="A19" s="182" t="s">
        <v>2647</v>
      </c>
      <c r="B19" s="109" t="s">
        <v>2648</v>
      </c>
      <c r="C19" s="181"/>
      <c r="D19" s="181"/>
      <c r="E19" s="181"/>
      <c r="F19" s="147" t="str">
        <f t="shared" si="0"/>
        <v/>
      </c>
      <c r="G19" s="147" t="str">
        <f t="shared" si="1"/>
        <v/>
      </c>
      <c r="H19" s="198" t="str">
        <f t="shared" si="2"/>
        <v>否</v>
      </c>
    </row>
    <row r="20" s="169" customFormat="true" ht="18.75" hidden="true" spans="1:8">
      <c r="A20" s="182" t="s">
        <v>2649</v>
      </c>
      <c r="B20" s="109" t="s">
        <v>2650</v>
      </c>
      <c r="C20" s="181"/>
      <c r="D20" s="181"/>
      <c r="E20" s="181"/>
      <c r="F20" s="147" t="str">
        <f t="shared" si="0"/>
        <v/>
      </c>
      <c r="G20" s="147" t="str">
        <f t="shared" si="1"/>
        <v/>
      </c>
      <c r="H20" s="198" t="str">
        <f t="shared" si="2"/>
        <v>否</v>
      </c>
    </row>
    <row r="21" s="169" customFormat="true" ht="18.75" spans="1:8">
      <c r="A21" s="182" t="s">
        <v>2651</v>
      </c>
      <c r="B21" s="77" t="s">
        <v>2652</v>
      </c>
      <c r="C21" s="179"/>
      <c r="D21" s="179"/>
      <c r="E21" s="179"/>
      <c r="F21" s="147" t="str">
        <f t="shared" si="0"/>
        <v/>
      </c>
      <c r="G21" s="147" t="str">
        <f t="shared" si="1"/>
        <v/>
      </c>
      <c r="H21" s="198" t="str">
        <f t="shared" si="2"/>
        <v>是</v>
      </c>
    </row>
    <row r="22" s="169" customFormat="true" ht="18.75" spans="1:8">
      <c r="A22" s="182" t="s">
        <v>2653</v>
      </c>
      <c r="B22" s="77" t="s">
        <v>2654</v>
      </c>
      <c r="C22" s="179"/>
      <c r="D22" s="179"/>
      <c r="E22" s="179"/>
      <c r="F22" s="147" t="str">
        <f t="shared" si="0"/>
        <v/>
      </c>
      <c r="G22" s="147" t="str">
        <f t="shared" si="1"/>
        <v/>
      </c>
      <c r="H22" s="198" t="str">
        <f t="shared" si="2"/>
        <v>是</v>
      </c>
    </row>
    <row r="23" s="169" customFormat="true" ht="18.75" spans="1:8">
      <c r="A23" s="182" t="s">
        <v>2655</v>
      </c>
      <c r="B23" s="77" t="s">
        <v>2656</v>
      </c>
      <c r="C23" s="179"/>
      <c r="D23" s="179"/>
      <c r="E23" s="179"/>
      <c r="F23" s="147" t="str">
        <f t="shared" si="0"/>
        <v/>
      </c>
      <c r="G23" s="147" t="str">
        <f t="shared" si="1"/>
        <v/>
      </c>
      <c r="H23" s="198" t="str">
        <f t="shared" si="2"/>
        <v>是</v>
      </c>
    </row>
    <row r="24" s="169" customFormat="true" ht="18.75" spans="1:8">
      <c r="A24" s="177" t="s">
        <v>2657</v>
      </c>
      <c r="B24" s="178" t="s">
        <v>2658</v>
      </c>
      <c r="C24" s="179"/>
      <c r="D24" s="179"/>
      <c r="E24" s="179"/>
      <c r="F24" s="147" t="str">
        <f t="shared" si="0"/>
        <v/>
      </c>
      <c r="G24" s="147" t="str">
        <f t="shared" si="1"/>
        <v/>
      </c>
      <c r="H24" s="198" t="str">
        <f t="shared" si="2"/>
        <v>是</v>
      </c>
    </row>
    <row r="25" s="169" customFormat="true" ht="18.75" spans="1:8">
      <c r="A25" s="177" t="s">
        <v>2659</v>
      </c>
      <c r="B25" s="178" t="s">
        <v>2660</v>
      </c>
      <c r="C25" s="179">
        <v>382</v>
      </c>
      <c r="D25" s="179">
        <v>300</v>
      </c>
      <c r="E25" s="179">
        <v>300</v>
      </c>
      <c r="F25" s="147">
        <f t="shared" si="0"/>
        <v>-0.215</v>
      </c>
      <c r="G25" s="147">
        <f t="shared" si="1"/>
        <v>0</v>
      </c>
      <c r="H25" s="198" t="str">
        <f t="shared" si="2"/>
        <v>是</v>
      </c>
    </row>
    <row r="26" s="169" customFormat="true" ht="37.5" spans="1:8">
      <c r="A26" s="177" t="s">
        <v>2661</v>
      </c>
      <c r="B26" s="178" t="s">
        <v>2662</v>
      </c>
      <c r="C26" s="179"/>
      <c r="D26" s="179"/>
      <c r="E26" s="179"/>
      <c r="F26" s="147" t="str">
        <f t="shared" si="0"/>
        <v/>
      </c>
      <c r="G26" s="147" t="str">
        <f t="shared" si="1"/>
        <v/>
      </c>
      <c r="H26" s="198" t="str">
        <f t="shared" si="2"/>
        <v>是</v>
      </c>
    </row>
    <row r="27" s="169" customFormat="true" ht="18.75" spans="1:8">
      <c r="A27" s="177" t="s">
        <v>2663</v>
      </c>
      <c r="B27" s="178" t="s">
        <v>2664</v>
      </c>
      <c r="C27" s="179"/>
      <c r="D27" s="179"/>
      <c r="E27" s="179"/>
      <c r="F27" s="147" t="str">
        <f t="shared" si="0"/>
        <v/>
      </c>
      <c r="G27" s="147" t="str">
        <f t="shared" si="1"/>
        <v/>
      </c>
      <c r="H27" s="198" t="str">
        <f t="shared" si="2"/>
        <v>是</v>
      </c>
    </row>
    <row r="28" s="169" customFormat="true" ht="18.75" spans="1:8">
      <c r="A28" s="177" t="s">
        <v>2665</v>
      </c>
      <c r="B28" s="178" t="s">
        <v>2666</v>
      </c>
      <c r="C28" s="179">
        <v>384</v>
      </c>
      <c r="D28" s="179">
        <v>4666</v>
      </c>
      <c r="E28" s="179">
        <v>5254</v>
      </c>
      <c r="F28" s="147">
        <f t="shared" si="0"/>
        <v>12.682</v>
      </c>
      <c r="G28" s="147">
        <f t="shared" si="1"/>
        <v>0.126</v>
      </c>
      <c r="H28" s="198" t="str">
        <f t="shared" si="2"/>
        <v>是</v>
      </c>
    </row>
    <row r="29" s="169" customFormat="true" ht="18.75" spans="1:8">
      <c r="A29" s="177"/>
      <c r="B29" s="180"/>
      <c r="C29" s="181"/>
      <c r="D29" s="181"/>
      <c r="E29" s="181"/>
      <c r="F29" s="147" t="str">
        <f t="shared" si="0"/>
        <v/>
      </c>
      <c r="G29" s="147" t="str">
        <f t="shared" si="1"/>
        <v/>
      </c>
      <c r="H29" s="198" t="str">
        <f t="shared" si="2"/>
        <v>是</v>
      </c>
    </row>
    <row r="30" s="169" customFormat="true" ht="18.75" spans="1:8">
      <c r="A30" s="183"/>
      <c r="B30" s="184" t="s">
        <v>2667</v>
      </c>
      <c r="C30" s="179">
        <f>C5+C6+C7+C8+C9+C10+C11+C17+C18+C21+C22+C23+C24+C25+C26+C27+C28</f>
        <v>71204</v>
      </c>
      <c r="D30" s="179">
        <f>D5+D6+D7+D8+D9+D10+D11+D17+D18+D21+D22+D23+D24+D25+D26+D27+D28</f>
        <v>97680</v>
      </c>
      <c r="E30" s="179">
        <f>E5+E6+E7+E8+E9+E10+E11+E17+E18+E21+E22+E23+E24+E25+E26+E27+E28</f>
        <v>35678</v>
      </c>
      <c r="F30" s="147">
        <f t="shared" si="0"/>
        <v>-0.499</v>
      </c>
      <c r="G30" s="147">
        <f t="shared" si="1"/>
        <v>-0.635</v>
      </c>
      <c r="H30" s="198" t="str">
        <f t="shared" si="2"/>
        <v>是</v>
      </c>
    </row>
    <row r="31" s="169" customFormat="true" ht="18.75" hidden="true" spans="1:8">
      <c r="A31" s="185">
        <v>105</v>
      </c>
      <c r="B31" s="186" t="s">
        <v>2668</v>
      </c>
      <c r="C31" s="133"/>
      <c r="D31" s="179"/>
      <c r="E31" s="179"/>
      <c r="F31" s="147" t="str">
        <f t="shared" si="0"/>
        <v/>
      </c>
      <c r="G31" s="147" t="str">
        <f t="shared" si="1"/>
        <v/>
      </c>
      <c r="H31" s="198" t="str">
        <f t="shared" si="2"/>
        <v>否</v>
      </c>
    </row>
    <row r="32" s="169" customFormat="true" ht="18.75" spans="1:8">
      <c r="A32" s="187">
        <v>110</v>
      </c>
      <c r="B32" s="188" t="s">
        <v>52</v>
      </c>
      <c r="C32" s="133">
        <f>C33+C42+C43+C44</f>
        <v>42154</v>
      </c>
      <c r="D32" s="133">
        <f>D33+D42+D43+D44</f>
        <v>93932</v>
      </c>
      <c r="E32" s="133">
        <f>E33+E42+E43+E44</f>
        <v>49937</v>
      </c>
      <c r="F32" s="147">
        <f t="shared" si="0"/>
        <v>0.185</v>
      </c>
      <c r="G32" s="147">
        <f t="shared" si="1"/>
        <v>-0.468</v>
      </c>
      <c r="H32" s="198" t="str">
        <f t="shared" si="2"/>
        <v>是</v>
      </c>
    </row>
    <row r="33" s="169" customFormat="true" ht="18.75" spans="1:8">
      <c r="A33" s="187">
        <v>11004</v>
      </c>
      <c r="B33" s="188" t="s">
        <v>2669</v>
      </c>
      <c r="C33" s="133">
        <f>SUM(C34:C40)</f>
        <v>5204</v>
      </c>
      <c r="D33" s="133">
        <f>SUM(D34:D40)</f>
        <v>152</v>
      </c>
      <c r="E33" s="133">
        <f>SUM(E34:E40)</f>
        <v>6158</v>
      </c>
      <c r="F33" s="147">
        <f t="shared" si="0"/>
        <v>0.183</v>
      </c>
      <c r="G33" s="147">
        <f t="shared" si="1"/>
        <v>39.513</v>
      </c>
      <c r="H33" s="198" t="str">
        <f t="shared" si="2"/>
        <v>是</v>
      </c>
    </row>
    <row r="34" s="169" customFormat="true" ht="18.75" spans="1:8">
      <c r="A34" s="189">
        <v>1100402</v>
      </c>
      <c r="B34" s="190" t="s">
        <v>2670</v>
      </c>
      <c r="C34" s="136"/>
      <c r="D34" s="181">
        <v>152</v>
      </c>
      <c r="E34" s="181"/>
      <c r="F34" s="147" t="str">
        <f t="shared" si="0"/>
        <v/>
      </c>
      <c r="G34" s="147">
        <f t="shared" si="1"/>
        <v>-1</v>
      </c>
      <c r="H34" s="198" t="str">
        <f t="shared" si="2"/>
        <v>是</v>
      </c>
    </row>
    <row r="35" s="169" customFormat="true" ht="18.75" spans="1:8">
      <c r="A35" s="189">
        <v>1100403</v>
      </c>
      <c r="B35" s="190" t="s">
        <v>2671</v>
      </c>
      <c r="C35" s="136"/>
      <c r="D35" s="181"/>
      <c r="E35" s="181"/>
      <c r="F35" s="147" t="str">
        <f t="shared" si="0"/>
        <v/>
      </c>
      <c r="G35" s="147" t="str">
        <f t="shared" si="1"/>
        <v/>
      </c>
      <c r="H35" s="198" t="str">
        <f t="shared" si="2"/>
        <v>是</v>
      </c>
    </row>
    <row r="36" s="169" customFormat="true" ht="18.75" spans="1:8">
      <c r="A36" s="191" t="s">
        <v>2672</v>
      </c>
      <c r="B36" s="190" t="s">
        <v>2673</v>
      </c>
      <c r="C36" s="136">
        <v>30</v>
      </c>
      <c r="D36" s="181"/>
      <c r="E36" s="161">
        <v>27</v>
      </c>
      <c r="F36" s="147">
        <f t="shared" si="0"/>
        <v>-0.1</v>
      </c>
      <c r="G36" s="147" t="str">
        <f t="shared" si="1"/>
        <v/>
      </c>
      <c r="H36" s="198" t="str">
        <f t="shared" ref="H36:H45" si="3">IF(LEN(A36)=7,"是",IF(B36&lt;&gt;"",IF(SUM(C36:E36)&lt;&gt;0,"是","否"),"是"))</f>
        <v>是</v>
      </c>
    </row>
    <row r="37" s="169" customFormat="true" ht="18.75" spans="1:8">
      <c r="A37" s="191" t="s">
        <v>2674</v>
      </c>
      <c r="B37" s="190" t="s">
        <v>2675</v>
      </c>
      <c r="C37" s="136">
        <v>4</v>
      </c>
      <c r="D37" s="181"/>
      <c r="E37" s="161">
        <v>2</v>
      </c>
      <c r="F37" s="147">
        <f t="shared" si="0"/>
        <v>-0.5</v>
      </c>
      <c r="G37" s="147" t="str">
        <f t="shared" si="1"/>
        <v/>
      </c>
      <c r="H37" s="198" t="str">
        <f t="shared" si="3"/>
        <v>是</v>
      </c>
    </row>
    <row r="38" s="169" customFormat="true" ht="18.75" spans="1:8">
      <c r="A38" s="191" t="s">
        <v>2676</v>
      </c>
      <c r="B38" s="190" t="s">
        <v>2677</v>
      </c>
      <c r="C38" s="136">
        <v>4654</v>
      </c>
      <c r="D38" s="181"/>
      <c r="E38" s="161">
        <v>5572</v>
      </c>
      <c r="F38" s="147">
        <f t="shared" si="0"/>
        <v>0.197</v>
      </c>
      <c r="G38" s="147" t="str">
        <f t="shared" si="1"/>
        <v/>
      </c>
      <c r="H38" s="198" t="str">
        <f t="shared" si="3"/>
        <v>是</v>
      </c>
    </row>
    <row r="39" s="169" customFormat="true" ht="18.75" spans="1:8">
      <c r="A39" s="191" t="s">
        <v>2678</v>
      </c>
      <c r="B39" s="190" t="s">
        <v>2679</v>
      </c>
      <c r="C39" s="136">
        <v>2</v>
      </c>
      <c r="D39" s="181"/>
      <c r="E39" s="161">
        <v>7</v>
      </c>
      <c r="F39" s="147">
        <f t="shared" si="0"/>
        <v>2.5</v>
      </c>
      <c r="G39" s="147" t="str">
        <f t="shared" si="1"/>
        <v/>
      </c>
      <c r="H39" s="198" t="str">
        <f t="shared" si="3"/>
        <v>是</v>
      </c>
    </row>
    <row r="40" s="169" customFormat="true" ht="18.75" spans="1:8">
      <c r="A40" s="191" t="s">
        <v>2680</v>
      </c>
      <c r="B40" s="190" t="s">
        <v>2681</v>
      </c>
      <c r="C40" s="136">
        <v>514</v>
      </c>
      <c r="D40" s="181"/>
      <c r="E40" s="161">
        <v>550</v>
      </c>
      <c r="F40" s="147">
        <f t="shared" si="0"/>
        <v>0.07</v>
      </c>
      <c r="G40" s="147" t="str">
        <f t="shared" si="1"/>
        <v/>
      </c>
      <c r="H40" s="198" t="str">
        <f t="shared" si="3"/>
        <v>是</v>
      </c>
    </row>
    <row r="41" s="169" customFormat="true" ht="18.75" hidden="true" spans="1:8">
      <c r="A41" s="191">
        <v>11006</v>
      </c>
      <c r="B41" s="190" t="s">
        <v>2682</v>
      </c>
      <c r="C41" s="136"/>
      <c r="D41" s="181"/>
      <c r="E41" s="181"/>
      <c r="F41" s="147" t="str">
        <f t="shared" si="0"/>
        <v/>
      </c>
      <c r="G41" s="147" t="str">
        <f t="shared" si="1"/>
        <v/>
      </c>
      <c r="H41" s="198" t="str">
        <f t="shared" si="3"/>
        <v>否</v>
      </c>
    </row>
    <row r="42" s="169" customFormat="true" ht="18.75" spans="1:8">
      <c r="A42" s="189">
        <v>11008</v>
      </c>
      <c r="B42" s="190" t="s">
        <v>63</v>
      </c>
      <c r="C42" s="136">
        <v>1308</v>
      </c>
      <c r="D42" s="181">
        <v>1680</v>
      </c>
      <c r="E42" s="181">
        <v>1679</v>
      </c>
      <c r="F42" s="147">
        <f t="shared" si="0"/>
        <v>0.284</v>
      </c>
      <c r="G42" s="147">
        <f t="shared" si="1"/>
        <v>-0.001</v>
      </c>
      <c r="H42" s="198" t="str">
        <f t="shared" si="3"/>
        <v>是</v>
      </c>
    </row>
    <row r="43" s="169" customFormat="true" ht="18.75" spans="1:8">
      <c r="A43" s="189">
        <v>11009</v>
      </c>
      <c r="B43" s="190" t="s">
        <v>65</v>
      </c>
      <c r="C43" s="136">
        <v>3782</v>
      </c>
      <c r="D43" s="181"/>
      <c r="E43" s="181"/>
      <c r="F43" s="147">
        <f t="shared" si="0"/>
        <v>-1</v>
      </c>
      <c r="G43" s="147" t="str">
        <f t="shared" si="1"/>
        <v/>
      </c>
      <c r="H43" s="198" t="str">
        <f t="shared" si="3"/>
        <v>是</v>
      </c>
    </row>
    <row r="44" s="169" customFormat="true" ht="18.75" spans="1:8">
      <c r="A44" s="192">
        <v>11011</v>
      </c>
      <c r="B44" s="190" t="s">
        <v>2683</v>
      </c>
      <c r="C44" s="136">
        <v>31860</v>
      </c>
      <c r="D44" s="136">
        <v>92100</v>
      </c>
      <c r="E44" s="181">
        <v>42100</v>
      </c>
      <c r="F44" s="147">
        <f t="shared" si="0"/>
        <v>0.321</v>
      </c>
      <c r="G44" s="147">
        <f t="shared" si="1"/>
        <v>-0.543</v>
      </c>
      <c r="H44" s="198" t="str">
        <f t="shared" si="3"/>
        <v>是</v>
      </c>
    </row>
    <row r="45" s="169" customFormat="true" ht="18.75" spans="1:8">
      <c r="A45" s="193"/>
      <c r="B45" s="194" t="s">
        <v>70</v>
      </c>
      <c r="C45" s="133">
        <f>C30+C32+C31</f>
        <v>113358</v>
      </c>
      <c r="D45" s="133">
        <f>D30+D32+D31</f>
        <v>191612</v>
      </c>
      <c r="E45" s="133">
        <f>E30+E32+E31</f>
        <v>85615</v>
      </c>
      <c r="F45" s="147">
        <f t="shared" si="0"/>
        <v>-0.245</v>
      </c>
      <c r="G45" s="147">
        <f t="shared" si="1"/>
        <v>-0.553</v>
      </c>
      <c r="H45" s="198" t="str">
        <f t="shared" si="3"/>
        <v>是</v>
      </c>
    </row>
    <row r="46" s="169" customFormat="true" spans="2:2">
      <c r="B46" s="169" t="s">
        <v>2684</v>
      </c>
    </row>
    <row r="47" s="169" customFormat="true" spans="7:7">
      <c r="G47" s="172"/>
    </row>
    <row r="48" s="169" customFormat="true" spans="3:7">
      <c r="C48" s="195"/>
      <c r="D48" s="195"/>
      <c r="E48" s="195"/>
      <c r="F48" s="195"/>
      <c r="G48" s="172"/>
    </row>
    <row r="49" s="169" customFormat="true" spans="7:7">
      <c r="G49" s="172"/>
    </row>
    <row r="50" s="169" customFormat="true" spans="3:7">
      <c r="C50" s="195"/>
      <c r="D50" s="195"/>
      <c r="E50" s="195"/>
      <c r="F50" s="195"/>
      <c r="G50" s="172"/>
    </row>
    <row r="51" s="169" customFormat="true" spans="3:7">
      <c r="C51" s="195"/>
      <c r="D51" s="195"/>
      <c r="E51" s="195"/>
      <c r="F51" s="195"/>
      <c r="G51" s="172"/>
    </row>
    <row r="52" s="169" customFormat="true" spans="7:7">
      <c r="G52" s="172"/>
    </row>
    <row r="53" s="169" customFormat="true" spans="3:7">
      <c r="C53" s="195"/>
      <c r="D53" s="195"/>
      <c r="E53" s="195"/>
      <c r="F53" s="195"/>
      <c r="G53" s="172"/>
    </row>
    <row r="54" s="169" customFormat="true" spans="3:7">
      <c r="C54" s="195"/>
      <c r="D54" s="195"/>
      <c r="E54" s="195"/>
      <c r="F54" s="195"/>
      <c r="G54" s="172"/>
    </row>
    <row r="55" s="169" customFormat="true" spans="3:7">
      <c r="C55" s="195"/>
      <c r="D55" s="195"/>
      <c r="E55" s="195"/>
      <c r="F55" s="195"/>
      <c r="G55" s="172"/>
    </row>
    <row r="56" s="169" customFormat="true" spans="3:7">
      <c r="C56" s="195"/>
      <c r="D56" s="195"/>
      <c r="E56" s="195"/>
      <c r="F56" s="195"/>
      <c r="G56" s="172"/>
    </row>
    <row r="57" s="169" customFormat="true" spans="7:7">
      <c r="G57" s="172"/>
    </row>
    <row r="58" s="169" customFormat="true" spans="3:7">
      <c r="C58" s="195"/>
      <c r="D58" s="195"/>
      <c r="E58" s="195"/>
      <c r="F58" s="195"/>
      <c r="G58" s="172"/>
    </row>
    <row r="59" s="169" customFormat="true" spans="7:7">
      <c r="G59" s="172"/>
    </row>
    <row r="60" s="169" customFormat="true" spans="7:7">
      <c r="G60" s="172"/>
    </row>
  </sheetData>
  <autoFilter ref="A4:H46">
    <filterColumn colId="7">
      <customFilters>
        <customFilter operator="equal" val=""/>
        <customFilter operator="equal" val="是"/>
      </customFilters>
    </filterColumn>
    <extLst/>
  </autoFilter>
  <mergeCells count="7">
    <mergeCell ref="B1:G1"/>
    <mergeCell ref="D3:E3"/>
    <mergeCell ref="F3:G3"/>
    <mergeCell ref="B46:G46"/>
    <mergeCell ref="A3:A4"/>
    <mergeCell ref="B3:B4"/>
    <mergeCell ref="C3:C4"/>
  </mergeCells>
  <conditionalFormatting sqref="B31">
    <cfRule type="expression" dxfId="1" priority="8" stopIfTrue="1">
      <formula>"len($A:$A)=3"</formula>
    </cfRule>
  </conditionalFormatting>
  <conditionalFormatting sqref="B33">
    <cfRule type="expression" dxfId="1" priority="5" stopIfTrue="1">
      <formula>"len($A:$A)=3"</formula>
    </cfRule>
  </conditionalFormatting>
  <conditionalFormatting sqref="C33:E33">
    <cfRule type="expression" dxfId="1" priority="3" stopIfTrue="1">
      <formula>"len($A:$A)=3"</formula>
    </cfRule>
  </conditionalFormatting>
  <conditionalFormatting sqref="B35">
    <cfRule type="expression" dxfId="1" priority="4" stopIfTrue="1">
      <formula>"len($A:$A)=3"</formula>
    </cfRule>
  </conditionalFormatting>
  <conditionalFormatting sqref="B41">
    <cfRule type="expression" dxfId="1" priority="1" stopIfTrue="1">
      <formula>"len($A:$A)=3"</formula>
    </cfRule>
  </conditionalFormatting>
  <conditionalFormatting sqref="B36:B40">
    <cfRule type="expression" dxfId="1" priority="2" stopIfTrue="1">
      <formula>"len($A:$A)=3"</formula>
    </cfRule>
  </conditionalFormatting>
  <conditionalFormatting sqref="C31:C32 C34:C42 D32:E32">
    <cfRule type="expression" dxfId="1" priority="7" stopIfTrue="1">
      <formula>"len($A:$A)=3"</formula>
    </cfRule>
  </conditionalFormatting>
  <conditionalFormatting sqref="B32 B34">
    <cfRule type="expression" dxfId="1" priority="6" stopIfTrue="1">
      <formula>"len($A:$A)=3"</formula>
    </cfRule>
  </conditionalFormatting>
  <dataValidations count="1">
    <dataValidation type="custom" allowBlank="1" showInputMessage="1" showErrorMessage="1" sqref="C7">
      <formula1>"ISBLANK(C6)"</formula1>
    </dataValidation>
  </dataValidations>
  <pageMargins left="0.75" right="0.75" top="1" bottom="1" header="0.5" footer="0.5"/>
  <pageSetup paperSize="9" scale="6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theme="9"/>
    <pageSetUpPr fitToPage="true"/>
  </sheetPr>
  <dimension ref="A1:I272"/>
  <sheetViews>
    <sheetView showGridLines="0" showZeros="0" view="pageBreakPreview" zoomScaleNormal="100" zoomScaleSheetLayoutView="100" workbookViewId="0">
      <pane ySplit="4" topLeftCell="A21" activePane="bottomLeft" state="frozen"/>
      <selection/>
      <selection pane="bottomLeft" activeCell="E23" sqref="E23"/>
    </sheetView>
  </sheetViews>
  <sheetFormatPr defaultColWidth="9" defaultRowHeight="14.25"/>
  <cols>
    <col min="1" max="1" width="12.625" style="113" customWidth="true"/>
    <col min="2" max="2" width="43.75" style="113" customWidth="true"/>
    <col min="3" max="3" width="16.75" style="113" customWidth="true"/>
    <col min="4" max="5" width="11.375" style="113" customWidth="true"/>
    <col min="6" max="7" width="15.625" style="121" customWidth="true"/>
    <col min="8" max="8" width="3.75" style="122" customWidth="true"/>
    <col min="9" max="9" width="9.25" style="113"/>
    <col min="10" max="16384" width="9" style="113"/>
  </cols>
  <sheetData>
    <row r="1" s="113" customFormat="true" ht="45" customHeight="true" spans="2:8">
      <c r="B1" s="123" t="s">
        <v>2685</v>
      </c>
      <c r="C1" s="123"/>
      <c r="D1" s="123"/>
      <c r="E1" s="123"/>
      <c r="F1" s="123"/>
      <c r="G1" s="123"/>
      <c r="H1" s="122"/>
    </row>
    <row r="2" s="113" customFormat="true" ht="20.1" customHeight="true" spans="1:8">
      <c r="A2" s="124"/>
      <c r="B2" s="125" t="s">
        <v>2686</v>
      </c>
      <c r="C2" s="126"/>
      <c r="D2" s="126"/>
      <c r="E2" s="144"/>
      <c r="F2" s="121"/>
      <c r="G2" s="145" t="s">
        <v>11</v>
      </c>
      <c r="H2" s="122"/>
    </row>
    <row r="3" s="114" customFormat="true" ht="36" customHeight="true" spans="1:7">
      <c r="A3" s="127" t="s">
        <v>12</v>
      </c>
      <c r="B3" s="128" t="s">
        <v>13</v>
      </c>
      <c r="C3" s="129" t="s">
        <v>14</v>
      </c>
      <c r="D3" s="129" t="s">
        <v>15</v>
      </c>
      <c r="E3" s="129"/>
      <c r="F3" s="37" t="s">
        <v>74</v>
      </c>
      <c r="G3" s="37"/>
    </row>
    <row r="4" s="114" customFormat="true" ht="36" customHeight="true" spans="1:9">
      <c r="A4" s="130"/>
      <c r="B4" s="128"/>
      <c r="C4" s="129"/>
      <c r="D4" s="129" t="s">
        <v>17</v>
      </c>
      <c r="E4" s="129" t="s">
        <v>75</v>
      </c>
      <c r="F4" s="35" t="s">
        <v>130</v>
      </c>
      <c r="G4" s="35" t="s">
        <v>131</v>
      </c>
      <c r="H4" s="146" t="s">
        <v>16</v>
      </c>
      <c r="I4" s="114" t="s">
        <v>184</v>
      </c>
    </row>
    <row r="5" s="115" customFormat="true" ht="18.75" spans="1:9">
      <c r="A5" s="131">
        <v>207</v>
      </c>
      <c r="B5" s="132" t="s">
        <v>2687</v>
      </c>
      <c r="C5" s="133"/>
      <c r="D5" s="133"/>
      <c r="E5" s="133">
        <v>0</v>
      </c>
      <c r="F5" s="147" t="str">
        <f>IF(C5&gt;0,E5/C5-1,IF(C5&lt;0,-(E5/C5-1),""))</f>
        <v/>
      </c>
      <c r="G5" s="147" t="str">
        <f>IFERROR(E5/D5-1,"")</f>
        <v/>
      </c>
      <c r="H5" s="148" t="str">
        <f>IF(LEN(A5)=3,"是",IF(B5&lt;&gt;"",IF(SUM(C5:E5)&lt;&gt;0,"是","否"),"是"))</f>
        <v>是</v>
      </c>
      <c r="I5" s="114" t="str">
        <f>IF(LEN(A5)=3,"类",IF(LEN(A5)=5,"款","项"))</f>
        <v>类</v>
      </c>
    </row>
    <row r="6" s="115" customFormat="true" ht="37.5" hidden="true" spans="1:9">
      <c r="A6" s="134">
        <v>20707</v>
      </c>
      <c r="B6" s="135" t="s">
        <v>2688</v>
      </c>
      <c r="C6" s="136"/>
      <c r="D6" s="136"/>
      <c r="E6" s="133">
        <v>0</v>
      </c>
      <c r="F6" s="147" t="str">
        <f t="shared" ref="F6:F69" si="0">IF(C6&gt;0,E6/C6-1,IF(C6&lt;0,-(E6/C6-1),""))</f>
        <v/>
      </c>
      <c r="G6" s="147" t="str">
        <f>IFERROR(E6/D6-1,"")</f>
        <v/>
      </c>
      <c r="H6" s="148" t="str">
        <f t="shared" ref="H6:H69" si="1">IF(LEN(A6)=3,"是",IF(B6&lt;&gt;"",IF(SUM(C6:E6)&lt;&gt;0,"是","否"),"是"))</f>
        <v>否</v>
      </c>
      <c r="I6" s="114" t="str">
        <f t="shared" ref="I6:I69" si="2">IF(LEN(A6)=3,"类",IF(LEN(A6)=5,"款","项"))</f>
        <v>款</v>
      </c>
    </row>
    <row r="7" s="113" customFormat="true" ht="18.75" hidden="true" spans="1:9">
      <c r="A7" s="134">
        <v>2070701</v>
      </c>
      <c r="B7" s="137" t="s">
        <v>2689</v>
      </c>
      <c r="C7" s="136"/>
      <c r="D7" s="136"/>
      <c r="E7" s="133">
        <v>0</v>
      </c>
      <c r="F7" s="147" t="str">
        <f t="shared" si="0"/>
        <v/>
      </c>
      <c r="G7" s="147" t="str">
        <f>IFERROR(E7/D7-1,"")</f>
        <v/>
      </c>
      <c r="H7" s="148" t="str">
        <f t="shared" si="1"/>
        <v>否</v>
      </c>
      <c r="I7" s="114" t="str">
        <f t="shared" si="2"/>
        <v>项</v>
      </c>
    </row>
    <row r="8" s="113" customFormat="true" ht="18.75" hidden="true" spans="1:9">
      <c r="A8" s="134">
        <v>2070702</v>
      </c>
      <c r="B8" s="137" t="s">
        <v>2690</v>
      </c>
      <c r="C8" s="136"/>
      <c r="D8" s="136"/>
      <c r="E8" s="133">
        <v>0</v>
      </c>
      <c r="F8" s="147" t="str">
        <f t="shared" si="0"/>
        <v/>
      </c>
      <c r="G8" s="147" t="str">
        <f>IFERROR(E8/D8-1,"")</f>
        <v/>
      </c>
      <c r="H8" s="148" t="str">
        <f t="shared" si="1"/>
        <v>否</v>
      </c>
      <c r="I8" s="114" t="str">
        <f t="shared" si="2"/>
        <v>项</v>
      </c>
    </row>
    <row r="9" s="116" customFormat="true" ht="18.75" hidden="true" spans="1:9">
      <c r="A9" s="138">
        <v>2070703</v>
      </c>
      <c r="B9" s="139" t="s">
        <v>2691</v>
      </c>
      <c r="C9" s="140">
        <v>0</v>
      </c>
      <c r="D9" s="140"/>
      <c r="E9" s="149">
        <v>0</v>
      </c>
      <c r="F9" s="150" t="str">
        <f t="shared" si="0"/>
        <v/>
      </c>
      <c r="G9" s="150" t="str">
        <f t="shared" ref="G6:G69" si="3">IFERROR(E9/D9,"")</f>
        <v/>
      </c>
      <c r="H9" s="151" t="str">
        <f t="shared" si="1"/>
        <v>否</v>
      </c>
      <c r="I9" s="152" t="str">
        <f t="shared" si="2"/>
        <v>项</v>
      </c>
    </row>
    <row r="10" s="116" customFormat="true" ht="37.5" hidden="true" spans="1:9">
      <c r="A10" s="138">
        <v>2070704</v>
      </c>
      <c r="B10" s="141" t="s">
        <v>2692</v>
      </c>
      <c r="C10" s="140">
        <v>0</v>
      </c>
      <c r="D10" s="140"/>
      <c r="E10" s="149">
        <v>0</v>
      </c>
      <c r="F10" s="150" t="str">
        <f t="shared" si="0"/>
        <v/>
      </c>
      <c r="G10" s="150" t="str">
        <f t="shared" si="3"/>
        <v/>
      </c>
      <c r="H10" s="151" t="str">
        <f t="shared" si="1"/>
        <v>否</v>
      </c>
      <c r="I10" s="152" t="str">
        <f t="shared" si="2"/>
        <v>项</v>
      </c>
    </row>
    <row r="11" s="115" customFormat="true" ht="37.5" hidden="true" spans="1:9">
      <c r="A11" s="134">
        <v>2070799</v>
      </c>
      <c r="B11" s="137" t="s">
        <v>2693</v>
      </c>
      <c r="C11" s="136"/>
      <c r="D11" s="136"/>
      <c r="E11" s="133">
        <v>0</v>
      </c>
      <c r="F11" s="147" t="str">
        <f t="shared" si="0"/>
        <v/>
      </c>
      <c r="G11" s="147" t="str">
        <f>IFERROR(E11/D11-1,"")</f>
        <v/>
      </c>
      <c r="H11" s="148" t="str">
        <f t="shared" si="1"/>
        <v>否</v>
      </c>
      <c r="I11" s="114" t="str">
        <f t="shared" si="2"/>
        <v>项</v>
      </c>
    </row>
    <row r="12" s="115" customFormat="true" ht="18.75" hidden="true" spans="1:9">
      <c r="A12" s="134">
        <v>20709</v>
      </c>
      <c r="B12" s="135" t="s">
        <v>2694</v>
      </c>
      <c r="C12" s="136"/>
      <c r="D12" s="136"/>
      <c r="E12" s="133">
        <v>0</v>
      </c>
      <c r="F12" s="147" t="str">
        <f t="shared" si="0"/>
        <v/>
      </c>
      <c r="G12" s="147" t="str">
        <f>IFERROR(E12/D12-1,"")</f>
        <v/>
      </c>
      <c r="H12" s="148" t="str">
        <f t="shared" si="1"/>
        <v>否</v>
      </c>
      <c r="I12" s="114" t="str">
        <f t="shared" si="2"/>
        <v>款</v>
      </c>
    </row>
    <row r="13" s="116" customFormat="true" ht="18.75" hidden="true" spans="1:9">
      <c r="A13" s="138">
        <v>2070901</v>
      </c>
      <c r="B13" s="142" t="s">
        <v>2695</v>
      </c>
      <c r="C13" s="140"/>
      <c r="D13" s="140"/>
      <c r="E13" s="149">
        <v>0</v>
      </c>
      <c r="F13" s="150" t="str">
        <f t="shared" si="0"/>
        <v/>
      </c>
      <c r="G13" s="150" t="str">
        <f t="shared" si="3"/>
        <v/>
      </c>
      <c r="H13" s="151" t="str">
        <f t="shared" si="1"/>
        <v>否</v>
      </c>
      <c r="I13" s="152" t="str">
        <f t="shared" si="2"/>
        <v>项</v>
      </c>
    </row>
    <row r="14" s="116" customFormat="true" ht="18.75" hidden="true" spans="1:9">
      <c r="A14" s="138">
        <v>2070902</v>
      </c>
      <c r="B14" s="139" t="s">
        <v>2696</v>
      </c>
      <c r="C14" s="140">
        <v>0</v>
      </c>
      <c r="D14" s="140"/>
      <c r="E14" s="149">
        <v>0</v>
      </c>
      <c r="F14" s="150" t="str">
        <f t="shared" si="0"/>
        <v/>
      </c>
      <c r="G14" s="150" t="str">
        <f t="shared" si="3"/>
        <v/>
      </c>
      <c r="H14" s="151" t="str">
        <f t="shared" si="1"/>
        <v>否</v>
      </c>
      <c r="I14" s="152" t="str">
        <f t="shared" si="2"/>
        <v>项</v>
      </c>
    </row>
    <row r="15" s="116" customFormat="true" ht="18.75" hidden="true" spans="1:9">
      <c r="A15" s="138">
        <v>2070903</v>
      </c>
      <c r="B15" s="139" t="s">
        <v>2697</v>
      </c>
      <c r="C15" s="140">
        <v>0</v>
      </c>
      <c r="D15" s="140"/>
      <c r="E15" s="149">
        <v>0</v>
      </c>
      <c r="F15" s="150" t="str">
        <f t="shared" si="0"/>
        <v/>
      </c>
      <c r="G15" s="150" t="str">
        <f t="shared" si="3"/>
        <v/>
      </c>
      <c r="H15" s="151" t="str">
        <f t="shared" si="1"/>
        <v>否</v>
      </c>
      <c r="I15" s="152" t="str">
        <f t="shared" si="2"/>
        <v>项</v>
      </c>
    </row>
    <row r="16" s="113" customFormat="true" ht="18.75" hidden="true" spans="1:9">
      <c r="A16" s="134">
        <v>2070904</v>
      </c>
      <c r="B16" s="137" t="s">
        <v>2698</v>
      </c>
      <c r="C16" s="136"/>
      <c r="D16" s="136"/>
      <c r="E16" s="133">
        <v>0</v>
      </c>
      <c r="F16" s="147" t="str">
        <f t="shared" si="0"/>
        <v/>
      </c>
      <c r="G16" s="147" t="str">
        <f>IFERROR(E16/D16-1,"")</f>
        <v/>
      </c>
      <c r="H16" s="148" t="str">
        <f t="shared" si="1"/>
        <v>否</v>
      </c>
      <c r="I16" s="114" t="str">
        <f t="shared" si="2"/>
        <v>项</v>
      </c>
    </row>
    <row r="17" s="116" customFormat="true" ht="18.75" hidden="true" spans="1:9">
      <c r="A17" s="138">
        <v>2070999</v>
      </c>
      <c r="B17" s="139" t="s">
        <v>2699</v>
      </c>
      <c r="C17" s="140"/>
      <c r="D17" s="140"/>
      <c r="E17" s="149">
        <v>0</v>
      </c>
      <c r="F17" s="150" t="str">
        <f t="shared" si="0"/>
        <v/>
      </c>
      <c r="G17" s="150" t="str">
        <f t="shared" si="3"/>
        <v/>
      </c>
      <c r="H17" s="151" t="str">
        <f t="shared" si="1"/>
        <v>否</v>
      </c>
      <c r="I17" s="152" t="str">
        <f t="shared" si="2"/>
        <v>项</v>
      </c>
    </row>
    <row r="18" s="117" customFormat="true" ht="37.5" hidden="true" spans="1:9">
      <c r="A18" s="138">
        <v>20710</v>
      </c>
      <c r="B18" s="137" t="s">
        <v>2700</v>
      </c>
      <c r="C18" s="140">
        <v>0</v>
      </c>
      <c r="D18" s="140"/>
      <c r="E18" s="149">
        <v>0</v>
      </c>
      <c r="F18" s="150" t="str">
        <f t="shared" si="0"/>
        <v/>
      </c>
      <c r="G18" s="150" t="str">
        <f t="shared" si="3"/>
        <v/>
      </c>
      <c r="H18" s="151" t="str">
        <f t="shared" si="1"/>
        <v>否</v>
      </c>
      <c r="I18" s="152" t="str">
        <f t="shared" si="2"/>
        <v>款</v>
      </c>
    </row>
    <row r="19" s="116" customFormat="true" ht="18.75" hidden="true" spans="1:9">
      <c r="A19" s="138">
        <v>2071001</v>
      </c>
      <c r="B19" s="135" t="s">
        <v>2701</v>
      </c>
      <c r="C19" s="140"/>
      <c r="D19" s="140"/>
      <c r="E19" s="149">
        <v>0</v>
      </c>
      <c r="F19" s="150" t="str">
        <f t="shared" si="0"/>
        <v/>
      </c>
      <c r="G19" s="150" t="str">
        <f t="shared" si="3"/>
        <v/>
      </c>
      <c r="H19" s="151" t="str">
        <f t="shared" si="1"/>
        <v>否</v>
      </c>
      <c r="I19" s="152" t="str">
        <f t="shared" si="2"/>
        <v>项</v>
      </c>
    </row>
    <row r="20" s="116" customFormat="true" ht="37.5" hidden="true" spans="1:9">
      <c r="A20" s="138">
        <v>2071099</v>
      </c>
      <c r="B20" s="137" t="s">
        <v>2702</v>
      </c>
      <c r="C20" s="140"/>
      <c r="D20" s="140"/>
      <c r="E20" s="149">
        <v>0</v>
      </c>
      <c r="F20" s="150" t="str">
        <f t="shared" si="0"/>
        <v/>
      </c>
      <c r="G20" s="150" t="str">
        <f t="shared" si="3"/>
        <v/>
      </c>
      <c r="H20" s="151" t="str">
        <f t="shared" si="1"/>
        <v>否</v>
      </c>
      <c r="I20" s="152" t="str">
        <f t="shared" si="2"/>
        <v>项</v>
      </c>
    </row>
    <row r="21" s="113" customFormat="true" ht="18.75" spans="1:9">
      <c r="A21" s="131">
        <v>208</v>
      </c>
      <c r="B21" s="143" t="s">
        <v>2703</v>
      </c>
      <c r="C21" s="136">
        <v>4</v>
      </c>
      <c r="D21" s="136"/>
      <c r="E21" s="133"/>
      <c r="F21" s="147">
        <f t="shared" si="0"/>
        <v>-1</v>
      </c>
      <c r="G21" s="147" t="str">
        <f>IFERROR(E21/D21-1,"")</f>
        <v/>
      </c>
      <c r="H21" s="148" t="str">
        <f t="shared" si="1"/>
        <v>是</v>
      </c>
      <c r="I21" s="114" t="str">
        <f t="shared" si="2"/>
        <v>类</v>
      </c>
    </row>
    <row r="22" s="115" customFormat="true" ht="18.75" spans="1:9">
      <c r="A22" s="134">
        <v>20822</v>
      </c>
      <c r="B22" s="137" t="s">
        <v>2704</v>
      </c>
      <c r="C22" s="136">
        <v>4</v>
      </c>
      <c r="D22" s="136"/>
      <c r="E22" s="133"/>
      <c r="F22" s="147">
        <f t="shared" si="0"/>
        <v>-1</v>
      </c>
      <c r="G22" s="147" t="str">
        <f>IFERROR(E22/D22-1,"")</f>
        <v/>
      </c>
      <c r="H22" s="148" t="str">
        <f t="shared" si="1"/>
        <v>是</v>
      </c>
      <c r="I22" s="114" t="str">
        <f t="shared" si="2"/>
        <v>款</v>
      </c>
    </row>
    <row r="23" s="113" customFormat="true" ht="18.75" spans="1:9">
      <c r="A23" s="134">
        <v>2082201</v>
      </c>
      <c r="B23" s="135" t="s">
        <v>2705</v>
      </c>
      <c r="C23" s="136">
        <v>4</v>
      </c>
      <c r="D23" s="136"/>
      <c r="E23" s="133"/>
      <c r="F23" s="147">
        <f t="shared" si="0"/>
        <v>-1</v>
      </c>
      <c r="G23" s="147" t="str">
        <f>IFERROR(E23/D23-1,"")</f>
        <v/>
      </c>
      <c r="H23" s="148" t="str">
        <f t="shared" si="1"/>
        <v>是</v>
      </c>
      <c r="I23" s="114" t="str">
        <f t="shared" si="2"/>
        <v>项</v>
      </c>
    </row>
    <row r="24" s="117" customFormat="true" ht="18.75" hidden="true" spans="1:9">
      <c r="A24" s="138">
        <v>2082202</v>
      </c>
      <c r="B24" s="142" t="s">
        <v>2706</v>
      </c>
      <c r="C24" s="140"/>
      <c r="D24" s="140"/>
      <c r="E24" s="149">
        <v>0</v>
      </c>
      <c r="F24" s="150" t="str">
        <f t="shared" si="0"/>
        <v/>
      </c>
      <c r="G24" s="150" t="str">
        <f t="shared" si="3"/>
        <v/>
      </c>
      <c r="H24" s="151" t="str">
        <f t="shared" si="1"/>
        <v>否</v>
      </c>
      <c r="I24" s="152" t="str">
        <f t="shared" si="2"/>
        <v>项</v>
      </c>
    </row>
    <row r="25" s="116" customFormat="true" ht="37.5" hidden="true" spans="1:9">
      <c r="A25" s="138">
        <v>2082299</v>
      </c>
      <c r="B25" s="142" t="s">
        <v>2707</v>
      </c>
      <c r="C25" s="140"/>
      <c r="D25" s="140"/>
      <c r="E25" s="149">
        <v>0</v>
      </c>
      <c r="F25" s="150" t="str">
        <f t="shared" si="0"/>
        <v/>
      </c>
      <c r="G25" s="150" t="str">
        <f t="shared" si="3"/>
        <v/>
      </c>
      <c r="H25" s="151" t="str">
        <f t="shared" si="1"/>
        <v>否</v>
      </c>
      <c r="I25" s="152" t="str">
        <f t="shared" si="2"/>
        <v>项</v>
      </c>
    </row>
    <row r="26" s="116" customFormat="true" ht="18.75" hidden="true" spans="1:9">
      <c r="A26" s="138">
        <v>20823</v>
      </c>
      <c r="B26" s="139" t="s">
        <v>2708</v>
      </c>
      <c r="C26" s="140"/>
      <c r="D26" s="140"/>
      <c r="E26" s="149">
        <v>0</v>
      </c>
      <c r="F26" s="150" t="str">
        <f t="shared" si="0"/>
        <v/>
      </c>
      <c r="G26" s="150" t="str">
        <f t="shared" si="3"/>
        <v/>
      </c>
      <c r="H26" s="151" t="str">
        <f t="shared" si="1"/>
        <v>否</v>
      </c>
      <c r="I26" s="152" t="str">
        <f t="shared" si="2"/>
        <v>款</v>
      </c>
    </row>
    <row r="27" s="116" customFormat="true" ht="18.75" hidden="true" spans="1:9">
      <c r="A27" s="138">
        <v>2082301</v>
      </c>
      <c r="B27" s="139" t="s">
        <v>2705</v>
      </c>
      <c r="C27" s="140"/>
      <c r="D27" s="140"/>
      <c r="E27" s="149">
        <v>0</v>
      </c>
      <c r="F27" s="150" t="str">
        <f t="shared" si="0"/>
        <v/>
      </c>
      <c r="G27" s="150" t="str">
        <f t="shared" si="3"/>
        <v/>
      </c>
      <c r="H27" s="151" t="str">
        <f t="shared" si="1"/>
        <v>否</v>
      </c>
      <c r="I27" s="152" t="str">
        <f t="shared" si="2"/>
        <v>项</v>
      </c>
    </row>
    <row r="28" s="116" customFormat="true" ht="18.75" hidden="true" spans="1:9">
      <c r="A28" s="138">
        <v>2082302</v>
      </c>
      <c r="B28" s="139" t="s">
        <v>2706</v>
      </c>
      <c r="C28" s="140"/>
      <c r="D28" s="140"/>
      <c r="E28" s="149">
        <v>0</v>
      </c>
      <c r="F28" s="150" t="str">
        <f t="shared" si="0"/>
        <v/>
      </c>
      <c r="G28" s="150" t="str">
        <f t="shared" si="3"/>
        <v/>
      </c>
      <c r="H28" s="151" t="str">
        <f t="shared" si="1"/>
        <v>否</v>
      </c>
      <c r="I28" s="152" t="str">
        <f t="shared" si="2"/>
        <v>项</v>
      </c>
    </row>
    <row r="29" s="117" customFormat="true" ht="18.75" hidden="true" spans="1:9">
      <c r="A29" s="138">
        <v>2082399</v>
      </c>
      <c r="B29" s="139" t="s">
        <v>2709</v>
      </c>
      <c r="C29" s="140"/>
      <c r="D29" s="140"/>
      <c r="E29" s="149">
        <v>0</v>
      </c>
      <c r="F29" s="150" t="str">
        <f t="shared" si="0"/>
        <v/>
      </c>
      <c r="G29" s="150" t="str">
        <f t="shared" si="3"/>
        <v/>
      </c>
      <c r="H29" s="151" t="str">
        <f t="shared" si="1"/>
        <v>否</v>
      </c>
      <c r="I29" s="152" t="str">
        <f t="shared" si="2"/>
        <v>项</v>
      </c>
    </row>
    <row r="30" s="117" customFormat="true" ht="37.5" hidden="true" spans="1:9">
      <c r="A30" s="138">
        <v>20829</v>
      </c>
      <c r="B30" s="142" t="s">
        <v>2710</v>
      </c>
      <c r="C30" s="140"/>
      <c r="D30" s="140"/>
      <c r="E30" s="149">
        <v>0</v>
      </c>
      <c r="F30" s="150" t="str">
        <f t="shared" si="0"/>
        <v/>
      </c>
      <c r="G30" s="150" t="str">
        <f t="shared" si="3"/>
        <v/>
      </c>
      <c r="H30" s="151" t="str">
        <f t="shared" si="1"/>
        <v>否</v>
      </c>
      <c r="I30" s="152" t="str">
        <f t="shared" si="2"/>
        <v>款</v>
      </c>
    </row>
    <row r="31" s="116" customFormat="true" ht="18.75" hidden="true" spans="1:9">
      <c r="A31" s="138">
        <v>2082901</v>
      </c>
      <c r="B31" s="142" t="s">
        <v>2706</v>
      </c>
      <c r="C31" s="140"/>
      <c r="D31" s="140"/>
      <c r="E31" s="149">
        <v>0</v>
      </c>
      <c r="F31" s="150" t="str">
        <f t="shared" si="0"/>
        <v/>
      </c>
      <c r="G31" s="150" t="str">
        <f t="shared" si="3"/>
        <v/>
      </c>
      <c r="H31" s="151" t="str">
        <f t="shared" si="1"/>
        <v>否</v>
      </c>
      <c r="I31" s="152" t="str">
        <f t="shared" si="2"/>
        <v>项</v>
      </c>
    </row>
    <row r="32" s="118" customFormat="true" ht="37.5" hidden="true" spans="1:9">
      <c r="A32" s="138">
        <v>2082999</v>
      </c>
      <c r="B32" s="139" t="s">
        <v>2711</v>
      </c>
      <c r="C32" s="140"/>
      <c r="D32" s="140"/>
      <c r="E32" s="149">
        <v>0</v>
      </c>
      <c r="F32" s="150" t="str">
        <f t="shared" si="0"/>
        <v/>
      </c>
      <c r="G32" s="150" t="str">
        <f t="shared" si="3"/>
        <v/>
      </c>
      <c r="H32" s="151" t="str">
        <f t="shared" si="1"/>
        <v>否</v>
      </c>
      <c r="I32" s="152" t="str">
        <f t="shared" si="2"/>
        <v>项</v>
      </c>
    </row>
    <row r="33" s="113" customFormat="true" ht="18.75" spans="1:9">
      <c r="A33" s="131">
        <v>211</v>
      </c>
      <c r="B33" s="143" t="s">
        <v>2712</v>
      </c>
      <c r="C33" s="136"/>
      <c r="D33" s="136"/>
      <c r="E33" s="133">
        <v>0</v>
      </c>
      <c r="F33" s="147" t="str">
        <f t="shared" si="0"/>
        <v/>
      </c>
      <c r="G33" s="147" t="str">
        <f>IFERROR(E33/D33-1,"")</f>
        <v/>
      </c>
      <c r="H33" s="148" t="str">
        <f t="shared" si="1"/>
        <v>是</v>
      </c>
      <c r="I33" s="114" t="str">
        <f t="shared" si="2"/>
        <v>类</v>
      </c>
    </row>
    <row r="34" s="116" customFormat="true" ht="18.75" hidden="true" spans="1:9">
      <c r="A34" s="138">
        <v>21160</v>
      </c>
      <c r="B34" s="139" t="s">
        <v>2713</v>
      </c>
      <c r="C34" s="140"/>
      <c r="D34" s="140"/>
      <c r="E34" s="149">
        <v>0</v>
      </c>
      <c r="F34" s="150" t="str">
        <f t="shared" si="0"/>
        <v/>
      </c>
      <c r="G34" s="150" t="str">
        <f t="shared" si="3"/>
        <v/>
      </c>
      <c r="H34" s="151" t="str">
        <f t="shared" si="1"/>
        <v>否</v>
      </c>
      <c r="I34" s="152" t="str">
        <f t="shared" si="2"/>
        <v>款</v>
      </c>
    </row>
    <row r="35" s="116" customFormat="true" ht="18.75" hidden="true" spans="1:9">
      <c r="A35" s="138">
        <v>2116001</v>
      </c>
      <c r="B35" s="139" t="s">
        <v>2714</v>
      </c>
      <c r="C35" s="140"/>
      <c r="D35" s="140"/>
      <c r="E35" s="149">
        <v>0</v>
      </c>
      <c r="F35" s="150" t="str">
        <f t="shared" si="0"/>
        <v/>
      </c>
      <c r="G35" s="150" t="str">
        <f t="shared" si="3"/>
        <v/>
      </c>
      <c r="H35" s="151" t="str">
        <f t="shared" si="1"/>
        <v>否</v>
      </c>
      <c r="I35" s="152" t="str">
        <f t="shared" si="2"/>
        <v>项</v>
      </c>
    </row>
    <row r="36" s="116" customFormat="true" ht="18.75" hidden="true" spans="1:9">
      <c r="A36" s="138">
        <v>2116002</v>
      </c>
      <c r="B36" s="139" t="s">
        <v>2715</v>
      </c>
      <c r="C36" s="140"/>
      <c r="D36" s="140"/>
      <c r="E36" s="149">
        <v>0</v>
      </c>
      <c r="F36" s="150" t="str">
        <f t="shared" si="0"/>
        <v/>
      </c>
      <c r="G36" s="150" t="str">
        <f t="shared" si="3"/>
        <v/>
      </c>
      <c r="H36" s="151" t="str">
        <f t="shared" si="1"/>
        <v>否</v>
      </c>
      <c r="I36" s="152" t="str">
        <f t="shared" si="2"/>
        <v>项</v>
      </c>
    </row>
    <row r="37" s="116" customFormat="true" ht="18.75" hidden="true" spans="1:9">
      <c r="A37" s="138">
        <v>2116003</v>
      </c>
      <c r="B37" s="139" t="s">
        <v>2716</v>
      </c>
      <c r="C37" s="140"/>
      <c r="D37" s="140"/>
      <c r="E37" s="149">
        <v>0</v>
      </c>
      <c r="F37" s="150" t="str">
        <f t="shared" si="0"/>
        <v/>
      </c>
      <c r="G37" s="150" t="str">
        <f t="shared" si="3"/>
        <v/>
      </c>
      <c r="H37" s="151" t="str">
        <f t="shared" si="1"/>
        <v>否</v>
      </c>
      <c r="I37" s="152" t="str">
        <f t="shared" si="2"/>
        <v>项</v>
      </c>
    </row>
    <row r="38" s="116" customFormat="true" ht="37.5" hidden="true" spans="1:9">
      <c r="A38" s="138">
        <v>2116099</v>
      </c>
      <c r="B38" s="139" t="s">
        <v>2717</v>
      </c>
      <c r="C38" s="140"/>
      <c r="D38" s="140"/>
      <c r="E38" s="149">
        <v>0</v>
      </c>
      <c r="F38" s="150" t="str">
        <f t="shared" si="0"/>
        <v/>
      </c>
      <c r="G38" s="150" t="str">
        <f t="shared" si="3"/>
        <v/>
      </c>
      <c r="H38" s="151" t="str">
        <f t="shared" si="1"/>
        <v>否</v>
      </c>
      <c r="I38" s="152" t="str">
        <f t="shared" si="2"/>
        <v>项</v>
      </c>
    </row>
    <row r="39" s="116" customFormat="true" ht="18.75" hidden="true" spans="1:9">
      <c r="A39" s="138">
        <v>21161</v>
      </c>
      <c r="B39" s="139" t="s">
        <v>2718</v>
      </c>
      <c r="C39" s="140"/>
      <c r="D39" s="140"/>
      <c r="E39" s="149">
        <v>0</v>
      </c>
      <c r="F39" s="150" t="str">
        <f t="shared" si="0"/>
        <v/>
      </c>
      <c r="G39" s="150" t="str">
        <f t="shared" si="3"/>
        <v/>
      </c>
      <c r="H39" s="151" t="str">
        <f t="shared" si="1"/>
        <v>否</v>
      </c>
      <c r="I39" s="152" t="str">
        <f t="shared" si="2"/>
        <v>款</v>
      </c>
    </row>
    <row r="40" s="118" customFormat="true" ht="18.75" hidden="true" spans="1:9">
      <c r="A40" s="138">
        <v>2116101</v>
      </c>
      <c r="B40" s="139" t="s">
        <v>2719</v>
      </c>
      <c r="C40" s="140"/>
      <c r="D40" s="140"/>
      <c r="E40" s="149">
        <v>0</v>
      </c>
      <c r="F40" s="150" t="str">
        <f t="shared" si="0"/>
        <v/>
      </c>
      <c r="G40" s="150" t="str">
        <f t="shared" si="3"/>
        <v/>
      </c>
      <c r="H40" s="151" t="str">
        <f t="shared" si="1"/>
        <v>否</v>
      </c>
      <c r="I40" s="152" t="str">
        <f t="shared" si="2"/>
        <v>项</v>
      </c>
    </row>
    <row r="41" s="116" customFormat="true" ht="18.75" hidden="true" spans="1:9">
      <c r="A41" s="138">
        <v>2116102</v>
      </c>
      <c r="B41" s="139" t="s">
        <v>2720</v>
      </c>
      <c r="C41" s="140"/>
      <c r="D41" s="140"/>
      <c r="E41" s="149">
        <v>0</v>
      </c>
      <c r="F41" s="150" t="str">
        <f t="shared" si="0"/>
        <v/>
      </c>
      <c r="G41" s="150" t="str">
        <f t="shared" si="3"/>
        <v/>
      </c>
      <c r="H41" s="151" t="str">
        <f t="shared" si="1"/>
        <v>否</v>
      </c>
      <c r="I41" s="152" t="str">
        <f t="shared" si="2"/>
        <v>项</v>
      </c>
    </row>
    <row r="42" s="116" customFormat="true" ht="18.75" hidden="true" spans="1:9">
      <c r="A42" s="138">
        <v>2116103</v>
      </c>
      <c r="B42" s="139" t="s">
        <v>2721</v>
      </c>
      <c r="C42" s="140"/>
      <c r="D42" s="140"/>
      <c r="E42" s="149">
        <v>0</v>
      </c>
      <c r="F42" s="150" t="str">
        <f t="shared" si="0"/>
        <v/>
      </c>
      <c r="G42" s="150" t="str">
        <f t="shared" si="3"/>
        <v/>
      </c>
      <c r="H42" s="151" t="str">
        <f t="shared" si="1"/>
        <v>否</v>
      </c>
      <c r="I42" s="152" t="str">
        <f t="shared" si="2"/>
        <v>项</v>
      </c>
    </row>
    <row r="43" s="117" customFormat="true" ht="37.5" hidden="true" spans="1:9">
      <c r="A43" s="138">
        <v>2116104</v>
      </c>
      <c r="B43" s="139" t="s">
        <v>2722</v>
      </c>
      <c r="C43" s="140"/>
      <c r="D43" s="140"/>
      <c r="E43" s="149">
        <v>0</v>
      </c>
      <c r="F43" s="150" t="str">
        <f t="shared" si="0"/>
        <v/>
      </c>
      <c r="G43" s="150" t="str">
        <f t="shared" si="3"/>
        <v/>
      </c>
      <c r="H43" s="151" t="str">
        <f t="shared" si="1"/>
        <v>否</v>
      </c>
      <c r="I43" s="152" t="str">
        <f t="shared" si="2"/>
        <v>项</v>
      </c>
    </row>
    <row r="44" s="113" customFormat="true" ht="18.75" spans="1:9">
      <c r="A44" s="131">
        <v>212</v>
      </c>
      <c r="B44" s="143" t="s">
        <v>2723</v>
      </c>
      <c r="C44" s="136">
        <v>33339</v>
      </c>
      <c r="D44" s="136">
        <v>56960</v>
      </c>
      <c r="E44" s="133">
        <f>E45+E58+E62+E63+E69</f>
        <v>37076</v>
      </c>
      <c r="F44" s="147">
        <f t="shared" si="0"/>
        <v>0.112</v>
      </c>
      <c r="G44" s="147">
        <f>IFERROR(E44/D44-1,"")</f>
        <v>-0.349</v>
      </c>
      <c r="H44" s="148" t="str">
        <f t="shared" si="1"/>
        <v>是</v>
      </c>
      <c r="I44" s="114" t="str">
        <f t="shared" si="2"/>
        <v>类</v>
      </c>
    </row>
    <row r="45" s="113" customFormat="true" ht="18.75" spans="1:9">
      <c r="A45" s="134">
        <v>21208</v>
      </c>
      <c r="B45" s="137" t="s">
        <v>2724</v>
      </c>
      <c r="C45" s="136">
        <v>33339</v>
      </c>
      <c r="D45" s="136">
        <v>56960</v>
      </c>
      <c r="E45" s="133">
        <f>SUM(E46:E57)</f>
        <v>37076</v>
      </c>
      <c r="F45" s="147">
        <f t="shared" si="0"/>
        <v>0.112</v>
      </c>
      <c r="G45" s="147">
        <f>IFERROR(E45/D45-1,"")</f>
        <v>-0.349</v>
      </c>
      <c r="H45" s="148" t="str">
        <f t="shared" si="1"/>
        <v>是</v>
      </c>
      <c r="I45" s="114" t="str">
        <f t="shared" si="2"/>
        <v>款</v>
      </c>
    </row>
    <row r="46" s="113" customFormat="true" ht="18.75" spans="1:9">
      <c r="A46" s="134">
        <v>2120801</v>
      </c>
      <c r="B46" s="137" t="s">
        <v>2725</v>
      </c>
      <c r="C46" s="136">
        <v>28838</v>
      </c>
      <c r="D46" s="136">
        <v>20000</v>
      </c>
      <c r="E46" s="133">
        <v>30425</v>
      </c>
      <c r="F46" s="147">
        <f t="shared" si="0"/>
        <v>0.055</v>
      </c>
      <c r="G46" s="147">
        <f>IFERROR(E46/D46-1,"")</f>
        <v>0.521</v>
      </c>
      <c r="H46" s="148" t="str">
        <f t="shared" si="1"/>
        <v>是</v>
      </c>
      <c r="I46" s="114" t="str">
        <f t="shared" si="2"/>
        <v>项</v>
      </c>
    </row>
    <row r="47" s="116" customFormat="true" ht="18.75" hidden="true" spans="1:9">
      <c r="A47" s="138">
        <v>2120802</v>
      </c>
      <c r="B47" s="139" t="s">
        <v>2726</v>
      </c>
      <c r="C47" s="140"/>
      <c r="D47" s="140"/>
      <c r="E47" s="149">
        <v>0</v>
      </c>
      <c r="F47" s="150" t="str">
        <f t="shared" si="0"/>
        <v/>
      </c>
      <c r="G47" s="150" t="str">
        <f t="shared" si="3"/>
        <v/>
      </c>
      <c r="H47" s="151" t="str">
        <f t="shared" si="1"/>
        <v>否</v>
      </c>
      <c r="I47" s="152" t="str">
        <f t="shared" si="2"/>
        <v>项</v>
      </c>
    </row>
    <row r="48" s="118" customFormat="true" ht="18.75" hidden="true" spans="1:9">
      <c r="A48" s="138">
        <v>2120803</v>
      </c>
      <c r="B48" s="142" t="s">
        <v>2727</v>
      </c>
      <c r="C48" s="140"/>
      <c r="D48" s="140"/>
      <c r="E48" s="149">
        <v>0</v>
      </c>
      <c r="F48" s="150" t="str">
        <f t="shared" si="0"/>
        <v/>
      </c>
      <c r="G48" s="150" t="str">
        <f t="shared" si="3"/>
        <v/>
      </c>
      <c r="H48" s="151" t="str">
        <f t="shared" si="1"/>
        <v>否</v>
      </c>
      <c r="I48" s="152" t="str">
        <f t="shared" si="2"/>
        <v>项</v>
      </c>
    </row>
    <row r="49" s="119" customFormat="true" ht="18.75" hidden="true" spans="1:9">
      <c r="A49" s="138">
        <v>2120804</v>
      </c>
      <c r="B49" s="139" t="s">
        <v>2728</v>
      </c>
      <c r="C49" s="140"/>
      <c r="D49" s="140"/>
      <c r="E49" s="149">
        <v>0</v>
      </c>
      <c r="F49" s="150" t="str">
        <f t="shared" si="0"/>
        <v/>
      </c>
      <c r="G49" s="150" t="str">
        <f t="shared" si="3"/>
        <v/>
      </c>
      <c r="H49" s="151" t="str">
        <f t="shared" si="1"/>
        <v>否</v>
      </c>
      <c r="I49" s="152" t="str">
        <f t="shared" si="2"/>
        <v>项</v>
      </c>
    </row>
    <row r="50" s="116" customFormat="true" ht="18.75" hidden="true" spans="1:9">
      <c r="A50" s="138">
        <v>2120805</v>
      </c>
      <c r="B50" s="139" t="s">
        <v>2729</v>
      </c>
      <c r="C50" s="140"/>
      <c r="D50" s="140"/>
      <c r="E50" s="149">
        <v>0</v>
      </c>
      <c r="F50" s="150" t="str">
        <f t="shared" si="0"/>
        <v/>
      </c>
      <c r="G50" s="150" t="str">
        <f t="shared" si="3"/>
        <v/>
      </c>
      <c r="H50" s="151" t="str">
        <f t="shared" si="1"/>
        <v>否</v>
      </c>
      <c r="I50" s="152" t="str">
        <f t="shared" si="2"/>
        <v>项</v>
      </c>
    </row>
    <row r="51" s="116" customFormat="true" ht="18.75" hidden="true" spans="1:9">
      <c r="A51" s="138">
        <v>2120806</v>
      </c>
      <c r="B51" s="139" t="s">
        <v>2730</v>
      </c>
      <c r="C51" s="140"/>
      <c r="D51" s="140"/>
      <c r="E51" s="149">
        <v>0</v>
      </c>
      <c r="F51" s="150" t="str">
        <f t="shared" si="0"/>
        <v/>
      </c>
      <c r="G51" s="150" t="str">
        <f t="shared" si="3"/>
        <v/>
      </c>
      <c r="H51" s="151" t="str">
        <f t="shared" si="1"/>
        <v>否</v>
      </c>
      <c r="I51" s="152" t="str">
        <f t="shared" si="2"/>
        <v>项</v>
      </c>
    </row>
    <row r="52" s="116" customFormat="true" ht="18.75" hidden="true" spans="1:9">
      <c r="A52" s="138">
        <v>2120807</v>
      </c>
      <c r="B52" s="139" t="s">
        <v>2731</v>
      </c>
      <c r="C52" s="140"/>
      <c r="D52" s="140"/>
      <c r="E52" s="149">
        <v>0</v>
      </c>
      <c r="F52" s="150" t="str">
        <f t="shared" si="0"/>
        <v/>
      </c>
      <c r="G52" s="150" t="str">
        <f t="shared" si="3"/>
        <v/>
      </c>
      <c r="H52" s="151" t="str">
        <f t="shared" si="1"/>
        <v>否</v>
      </c>
      <c r="I52" s="152" t="str">
        <f t="shared" si="2"/>
        <v>项</v>
      </c>
    </row>
    <row r="53" s="119" customFormat="true" ht="18.75" hidden="true" spans="1:9">
      <c r="A53" s="138">
        <v>2120809</v>
      </c>
      <c r="B53" s="139" t="s">
        <v>2732</v>
      </c>
      <c r="C53" s="140"/>
      <c r="D53" s="140"/>
      <c r="E53" s="149">
        <v>0</v>
      </c>
      <c r="F53" s="150" t="str">
        <f t="shared" si="0"/>
        <v/>
      </c>
      <c r="G53" s="150" t="str">
        <f t="shared" si="3"/>
        <v/>
      </c>
      <c r="H53" s="151" t="str">
        <f t="shared" si="1"/>
        <v>否</v>
      </c>
      <c r="I53" s="152" t="str">
        <f t="shared" si="2"/>
        <v>项</v>
      </c>
    </row>
    <row r="54" s="119" customFormat="true" ht="18.75" hidden="true" spans="1:9">
      <c r="A54" s="138">
        <v>2120810</v>
      </c>
      <c r="B54" s="142" t="s">
        <v>2733</v>
      </c>
      <c r="C54" s="140"/>
      <c r="D54" s="140"/>
      <c r="E54" s="149">
        <v>0</v>
      </c>
      <c r="F54" s="150" t="str">
        <f t="shared" si="0"/>
        <v/>
      </c>
      <c r="G54" s="150" t="str">
        <f t="shared" si="3"/>
        <v/>
      </c>
      <c r="H54" s="151" t="str">
        <f t="shared" si="1"/>
        <v>否</v>
      </c>
      <c r="I54" s="152" t="str">
        <f t="shared" si="2"/>
        <v>项</v>
      </c>
    </row>
    <row r="55" s="118" customFormat="true" ht="18.75" hidden="true" spans="1:9">
      <c r="A55" s="138">
        <v>2120811</v>
      </c>
      <c r="B55" s="139" t="s">
        <v>2734</v>
      </c>
      <c r="C55" s="140"/>
      <c r="D55" s="140"/>
      <c r="E55" s="149">
        <v>0</v>
      </c>
      <c r="F55" s="150" t="str">
        <f t="shared" si="0"/>
        <v/>
      </c>
      <c r="G55" s="150" t="str">
        <f t="shared" si="3"/>
        <v/>
      </c>
      <c r="H55" s="151" t="str">
        <f t="shared" si="1"/>
        <v>否</v>
      </c>
      <c r="I55" s="152" t="str">
        <f t="shared" si="2"/>
        <v>项</v>
      </c>
    </row>
    <row r="56" s="118" customFormat="true" ht="18.75" hidden="true" spans="1:9">
      <c r="A56" s="138">
        <v>2120813</v>
      </c>
      <c r="B56" s="139" t="s">
        <v>2220</v>
      </c>
      <c r="C56" s="140"/>
      <c r="D56" s="140"/>
      <c r="E56" s="149">
        <v>0</v>
      </c>
      <c r="F56" s="150" t="str">
        <f t="shared" si="0"/>
        <v/>
      </c>
      <c r="G56" s="150" t="str">
        <f t="shared" si="3"/>
        <v/>
      </c>
      <c r="H56" s="151" t="str">
        <f t="shared" si="1"/>
        <v>否</v>
      </c>
      <c r="I56" s="152" t="str">
        <f t="shared" si="2"/>
        <v>项</v>
      </c>
    </row>
    <row r="57" s="113" customFormat="true" ht="37.5" spans="1:9">
      <c r="A57" s="134">
        <v>2120899</v>
      </c>
      <c r="B57" s="137" t="s">
        <v>2735</v>
      </c>
      <c r="C57" s="136">
        <v>4501</v>
      </c>
      <c r="D57" s="136">
        <v>36960</v>
      </c>
      <c r="E57" s="133">
        <v>6651</v>
      </c>
      <c r="F57" s="147">
        <f t="shared" si="0"/>
        <v>0.478</v>
      </c>
      <c r="G57" s="147">
        <f>IFERROR(E57/D57-1,"")</f>
        <v>-0.82</v>
      </c>
      <c r="H57" s="148" t="str">
        <f t="shared" si="1"/>
        <v>是</v>
      </c>
      <c r="I57" s="114" t="str">
        <f t="shared" si="2"/>
        <v>项</v>
      </c>
    </row>
    <row r="58" s="116" customFormat="true" ht="18.75" hidden="true" spans="1:9">
      <c r="A58" s="138">
        <v>21210</v>
      </c>
      <c r="B58" s="142" t="s">
        <v>2736</v>
      </c>
      <c r="C58" s="140"/>
      <c r="D58" s="140"/>
      <c r="E58" s="149">
        <v>0</v>
      </c>
      <c r="F58" s="150" t="str">
        <f t="shared" si="0"/>
        <v/>
      </c>
      <c r="G58" s="150" t="str">
        <f t="shared" si="3"/>
        <v/>
      </c>
      <c r="H58" s="151" t="str">
        <f t="shared" si="1"/>
        <v>否</v>
      </c>
      <c r="I58" s="152" t="str">
        <f t="shared" si="2"/>
        <v>款</v>
      </c>
    </row>
    <row r="59" s="116" customFormat="true" ht="18.75" hidden="true" spans="1:9">
      <c r="A59" s="138">
        <v>2121001</v>
      </c>
      <c r="B59" s="142" t="s">
        <v>2725</v>
      </c>
      <c r="C59" s="140"/>
      <c r="D59" s="140"/>
      <c r="E59" s="149">
        <v>0</v>
      </c>
      <c r="F59" s="150" t="str">
        <f t="shared" si="0"/>
        <v/>
      </c>
      <c r="G59" s="150" t="str">
        <f t="shared" si="3"/>
        <v/>
      </c>
      <c r="H59" s="151" t="str">
        <f t="shared" si="1"/>
        <v>否</v>
      </c>
      <c r="I59" s="152" t="str">
        <f t="shared" si="2"/>
        <v>项</v>
      </c>
    </row>
    <row r="60" s="119" customFormat="true" ht="18.75" hidden="true" spans="1:9">
      <c r="A60" s="138">
        <v>2121002</v>
      </c>
      <c r="B60" s="139" t="s">
        <v>2726</v>
      </c>
      <c r="C60" s="140"/>
      <c r="D60" s="140"/>
      <c r="E60" s="149">
        <v>0</v>
      </c>
      <c r="F60" s="150" t="str">
        <f t="shared" si="0"/>
        <v/>
      </c>
      <c r="G60" s="150" t="str">
        <f t="shared" si="3"/>
        <v/>
      </c>
      <c r="H60" s="151" t="str">
        <f t="shared" si="1"/>
        <v>否</v>
      </c>
      <c r="I60" s="152" t="str">
        <f t="shared" si="2"/>
        <v>项</v>
      </c>
    </row>
    <row r="61" s="116" customFormat="true" ht="18.75" hidden="true" spans="1:9">
      <c r="A61" s="138">
        <v>2121099</v>
      </c>
      <c r="B61" s="139" t="s">
        <v>2737</v>
      </c>
      <c r="C61" s="140"/>
      <c r="D61" s="140"/>
      <c r="E61" s="149">
        <v>0</v>
      </c>
      <c r="F61" s="150" t="str">
        <f t="shared" si="0"/>
        <v/>
      </c>
      <c r="G61" s="150" t="str">
        <f t="shared" si="3"/>
        <v/>
      </c>
      <c r="H61" s="151" t="str">
        <f t="shared" si="1"/>
        <v>否</v>
      </c>
      <c r="I61" s="152" t="str">
        <f t="shared" si="2"/>
        <v>项</v>
      </c>
    </row>
    <row r="62" s="118" customFormat="true" ht="18.75" hidden="true" spans="1:9">
      <c r="A62" s="138">
        <v>21211</v>
      </c>
      <c r="B62" s="139" t="s">
        <v>2738</v>
      </c>
      <c r="C62" s="140"/>
      <c r="D62" s="140"/>
      <c r="E62" s="149">
        <v>0</v>
      </c>
      <c r="F62" s="150" t="str">
        <f t="shared" si="0"/>
        <v/>
      </c>
      <c r="G62" s="150" t="str">
        <f t="shared" si="3"/>
        <v/>
      </c>
      <c r="H62" s="151" t="str">
        <f t="shared" si="1"/>
        <v>否</v>
      </c>
      <c r="I62" s="152" t="str">
        <f t="shared" si="2"/>
        <v>款</v>
      </c>
    </row>
    <row r="63" s="116" customFormat="true" ht="18.75" hidden="true" spans="1:9">
      <c r="A63" s="138">
        <v>21213</v>
      </c>
      <c r="B63" s="139" t="s">
        <v>2739</v>
      </c>
      <c r="C63" s="140"/>
      <c r="D63" s="140"/>
      <c r="E63" s="149">
        <v>0</v>
      </c>
      <c r="F63" s="150" t="str">
        <f t="shared" si="0"/>
        <v/>
      </c>
      <c r="G63" s="150" t="str">
        <f t="shared" si="3"/>
        <v/>
      </c>
      <c r="H63" s="151" t="str">
        <f t="shared" si="1"/>
        <v>否</v>
      </c>
      <c r="I63" s="152" t="str">
        <f t="shared" si="2"/>
        <v>款</v>
      </c>
    </row>
    <row r="64" s="116" customFormat="true" ht="18.75" hidden="true" spans="1:9">
      <c r="A64" s="138">
        <v>2121301</v>
      </c>
      <c r="B64" s="139" t="s">
        <v>2740</v>
      </c>
      <c r="C64" s="140"/>
      <c r="D64" s="140"/>
      <c r="E64" s="149">
        <v>0</v>
      </c>
      <c r="F64" s="150" t="str">
        <f t="shared" si="0"/>
        <v/>
      </c>
      <c r="G64" s="150" t="str">
        <f t="shared" si="3"/>
        <v/>
      </c>
      <c r="H64" s="151" t="str">
        <f t="shared" si="1"/>
        <v>否</v>
      </c>
      <c r="I64" s="152" t="str">
        <f t="shared" si="2"/>
        <v>项</v>
      </c>
    </row>
    <row r="65" s="116" customFormat="true" ht="18.75" hidden="true" spans="1:9">
      <c r="A65" s="138">
        <v>2121302</v>
      </c>
      <c r="B65" s="142" t="s">
        <v>2741</v>
      </c>
      <c r="C65" s="140"/>
      <c r="D65" s="140"/>
      <c r="E65" s="149">
        <v>0</v>
      </c>
      <c r="F65" s="150" t="str">
        <f t="shared" si="0"/>
        <v/>
      </c>
      <c r="G65" s="150" t="str">
        <f t="shared" si="3"/>
        <v/>
      </c>
      <c r="H65" s="151" t="str">
        <f t="shared" si="1"/>
        <v>否</v>
      </c>
      <c r="I65" s="152" t="str">
        <f t="shared" si="2"/>
        <v>项</v>
      </c>
    </row>
    <row r="66" s="119" customFormat="true" ht="18.75" hidden="true" spans="1:9">
      <c r="A66" s="138">
        <v>2121303</v>
      </c>
      <c r="B66" s="139" t="s">
        <v>2742</v>
      </c>
      <c r="C66" s="140"/>
      <c r="D66" s="140"/>
      <c r="E66" s="149">
        <v>0</v>
      </c>
      <c r="F66" s="150" t="str">
        <f t="shared" si="0"/>
        <v/>
      </c>
      <c r="G66" s="150" t="str">
        <f t="shared" si="3"/>
        <v/>
      </c>
      <c r="H66" s="151" t="str">
        <f t="shared" si="1"/>
        <v>否</v>
      </c>
      <c r="I66" s="152" t="str">
        <f t="shared" si="2"/>
        <v>项</v>
      </c>
    </row>
    <row r="67" s="117" customFormat="true" ht="18.75" hidden="true" spans="1:9">
      <c r="A67" s="138">
        <v>2121304</v>
      </c>
      <c r="B67" s="139" t="s">
        <v>2743</v>
      </c>
      <c r="C67" s="140"/>
      <c r="D67" s="140"/>
      <c r="E67" s="149">
        <v>0</v>
      </c>
      <c r="F67" s="150" t="str">
        <f t="shared" si="0"/>
        <v/>
      </c>
      <c r="G67" s="150" t="str">
        <f t="shared" si="3"/>
        <v/>
      </c>
      <c r="H67" s="151" t="str">
        <f t="shared" si="1"/>
        <v>否</v>
      </c>
      <c r="I67" s="152" t="str">
        <f t="shared" si="2"/>
        <v>项</v>
      </c>
    </row>
    <row r="68" s="119" customFormat="true" ht="37.5" hidden="true" spans="1:9">
      <c r="A68" s="138">
        <v>2121399</v>
      </c>
      <c r="B68" s="139" t="s">
        <v>2744</v>
      </c>
      <c r="C68" s="140"/>
      <c r="D68" s="140"/>
      <c r="E68" s="149">
        <v>0</v>
      </c>
      <c r="F68" s="150" t="str">
        <f t="shared" si="0"/>
        <v/>
      </c>
      <c r="G68" s="150" t="str">
        <f t="shared" si="3"/>
        <v/>
      </c>
      <c r="H68" s="151" t="str">
        <f t="shared" si="1"/>
        <v>否</v>
      </c>
      <c r="I68" s="152" t="str">
        <f t="shared" si="2"/>
        <v>项</v>
      </c>
    </row>
    <row r="69" s="116" customFormat="true" ht="18.75" hidden="true" spans="1:9">
      <c r="A69" s="138">
        <v>21214</v>
      </c>
      <c r="B69" s="139" t="s">
        <v>2745</v>
      </c>
      <c r="C69" s="140"/>
      <c r="D69" s="140"/>
      <c r="E69" s="149">
        <v>0</v>
      </c>
      <c r="F69" s="150" t="str">
        <f t="shared" si="0"/>
        <v/>
      </c>
      <c r="G69" s="150" t="str">
        <f t="shared" si="3"/>
        <v/>
      </c>
      <c r="H69" s="151" t="str">
        <f t="shared" si="1"/>
        <v>否</v>
      </c>
      <c r="I69" s="152" t="str">
        <f t="shared" si="2"/>
        <v>款</v>
      </c>
    </row>
    <row r="70" s="116" customFormat="true" ht="18.75" hidden="true" spans="1:9">
      <c r="A70" s="138">
        <v>2121401</v>
      </c>
      <c r="B70" s="139" t="s">
        <v>2746</v>
      </c>
      <c r="C70" s="140"/>
      <c r="D70" s="140"/>
      <c r="E70" s="149">
        <v>0</v>
      </c>
      <c r="F70" s="150" t="str">
        <f t="shared" ref="F70:F133" si="4">IF(C70&gt;0,E70/C70-1,IF(C70&lt;0,-(E70/C70-1),""))</f>
        <v/>
      </c>
      <c r="G70" s="150" t="str">
        <f t="shared" ref="G70:G133" si="5">IFERROR(E70/D70,"")</f>
        <v/>
      </c>
      <c r="H70" s="151" t="str">
        <f t="shared" ref="H70:H133" si="6">IF(LEN(A70)=3,"是",IF(B70&lt;&gt;"",IF(SUM(C70:E70)&lt;&gt;0,"是","否"),"是"))</f>
        <v>否</v>
      </c>
      <c r="I70" s="152" t="str">
        <f t="shared" ref="I70:I133" si="7">IF(LEN(A70)=3,"类",IF(LEN(A70)=5,"款","项"))</f>
        <v>项</v>
      </c>
    </row>
    <row r="71" s="116" customFormat="true" ht="18.75" hidden="true" spans="1:9">
      <c r="A71" s="138">
        <v>2121402</v>
      </c>
      <c r="B71" s="142" t="s">
        <v>2747</v>
      </c>
      <c r="C71" s="140"/>
      <c r="D71" s="140"/>
      <c r="E71" s="149">
        <v>0</v>
      </c>
      <c r="F71" s="150" t="str">
        <f t="shared" si="4"/>
        <v/>
      </c>
      <c r="G71" s="150" t="str">
        <f t="shared" si="5"/>
        <v/>
      </c>
      <c r="H71" s="151" t="str">
        <f t="shared" si="6"/>
        <v>否</v>
      </c>
      <c r="I71" s="152" t="str">
        <f t="shared" si="7"/>
        <v>项</v>
      </c>
    </row>
    <row r="72" s="118" customFormat="true" ht="18.75" hidden="true" spans="1:9">
      <c r="A72" s="138">
        <v>2121499</v>
      </c>
      <c r="B72" s="142" t="s">
        <v>2748</v>
      </c>
      <c r="C72" s="140"/>
      <c r="D72" s="140"/>
      <c r="E72" s="149">
        <v>0</v>
      </c>
      <c r="F72" s="150" t="str">
        <f t="shared" si="4"/>
        <v/>
      </c>
      <c r="G72" s="150" t="str">
        <f t="shared" si="5"/>
        <v/>
      </c>
      <c r="H72" s="151" t="str">
        <f t="shared" si="6"/>
        <v>否</v>
      </c>
      <c r="I72" s="152" t="str">
        <f t="shared" si="7"/>
        <v>项</v>
      </c>
    </row>
    <row r="73" s="116" customFormat="true" ht="18.75" hidden="true" spans="1:9">
      <c r="A73" s="138">
        <v>21215</v>
      </c>
      <c r="B73" s="142" t="s">
        <v>2749</v>
      </c>
      <c r="C73" s="140"/>
      <c r="D73" s="140"/>
      <c r="E73" s="149">
        <v>0</v>
      </c>
      <c r="F73" s="150" t="str">
        <f t="shared" si="4"/>
        <v/>
      </c>
      <c r="G73" s="150" t="str">
        <f t="shared" si="5"/>
        <v/>
      </c>
      <c r="H73" s="151" t="str">
        <f t="shared" si="6"/>
        <v>否</v>
      </c>
      <c r="I73" s="152" t="str">
        <f t="shared" si="7"/>
        <v>款</v>
      </c>
    </row>
    <row r="74" s="119" customFormat="true" ht="18.75" hidden="true" spans="1:9">
      <c r="A74" s="138">
        <v>2121501</v>
      </c>
      <c r="B74" s="139" t="s">
        <v>2725</v>
      </c>
      <c r="C74" s="140"/>
      <c r="D74" s="140"/>
      <c r="E74" s="149">
        <v>0</v>
      </c>
      <c r="F74" s="150" t="str">
        <f t="shared" si="4"/>
        <v/>
      </c>
      <c r="G74" s="150" t="str">
        <f t="shared" si="5"/>
        <v/>
      </c>
      <c r="H74" s="151" t="str">
        <f t="shared" si="6"/>
        <v>否</v>
      </c>
      <c r="I74" s="152" t="str">
        <f t="shared" si="7"/>
        <v>项</v>
      </c>
    </row>
    <row r="75" s="116" customFormat="true" ht="18.75" hidden="true" spans="1:9">
      <c r="A75" s="138">
        <v>2121502</v>
      </c>
      <c r="B75" s="139" t="s">
        <v>2726</v>
      </c>
      <c r="C75" s="140"/>
      <c r="D75" s="140"/>
      <c r="E75" s="149">
        <v>0</v>
      </c>
      <c r="F75" s="150" t="str">
        <f t="shared" si="4"/>
        <v/>
      </c>
      <c r="G75" s="150" t="str">
        <f t="shared" si="5"/>
        <v/>
      </c>
      <c r="H75" s="151" t="str">
        <f t="shared" si="6"/>
        <v>否</v>
      </c>
      <c r="I75" s="152" t="str">
        <f t="shared" si="7"/>
        <v>项</v>
      </c>
    </row>
    <row r="76" s="116" customFormat="true" ht="37.5" hidden="true" spans="1:9">
      <c r="A76" s="138">
        <v>2121599</v>
      </c>
      <c r="B76" s="139" t="s">
        <v>2750</v>
      </c>
      <c r="C76" s="140"/>
      <c r="D76" s="140"/>
      <c r="E76" s="149">
        <v>0</v>
      </c>
      <c r="F76" s="150" t="str">
        <f t="shared" si="4"/>
        <v/>
      </c>
      <c r="G76" s="150" t="str">
        <f t="shared" si="5"/>
        <v/>
      </c>
      <c r="H76" s="151" t="str">
        <f t="shared" si="6"/>
        <v>否</v>
      </c>
      <c r="I76" s="152" t="str">
        <f t="shared" si="7"/>
        <v>项</v>
      </c>
    </row>
    <row r="77" s="118" customFormat="true" ht="18.75" hidden="true" spans="1:9">
      <c r="A77" s="138">
        <v>21216</v>
      </c>
      <c r="B77" s="139" t="s">
        <v>2751</v>
      </c>
      <c r="C77" s="140"/>
      <c r="D77" s="140"/>
      <c r="E77" s="149">
        <v>0</v>
      </c>
      <c r="F77" s="150" t="str">
        <f t="shared" si="4"/>
        <v/>
      </c>
      <c r="G77" s="150" t="str">
        <f t="shared" si="5"/>
        <v/>
      </c>
      <c r="H77" s="151" t="str">
        <f t="shared" si="6"/>
        <v>否</v>
      </c>
      <c r="I77" s="152" t="str">
        <f t="shared" si="7"/>
        <v>款</v>
      </c>
    </row>
    <row r="78" s="118" customFormat="true" ht="18.75" hidden="true" spans="1:9">
      <c r="A78" s="138">
        <v>2121601</v>
      </c>
      <c r="B78" s="139" t="s">
        <v>2725</v>
      </c>
      <c r="C78" s="140"/>
      <c r="D78" s="140"/>
      <c r="E78" s="149">
        <v>0</v>
      </c>
      <c r="F78" s="150" t="str">
        <f t="shared" si="4"/>
        <v/>
      </c>
      <c r="G78" s="150" t="str">
        <f t="shared" si="5"/>
        <v/>
      </c>
      <c r="H78" s="151" t="str">
        <f t="shared" si="6"/>
        <v>否</v>
      </c>
      <c r="I78" s="152" t="str">
        <f t="shared" si="7"/>
        <v>项</v>
      </c>
    </row>
    <row r="79" s="119" customFormat="true" ht="18.75" hidden="true" spans="1:9">
      <c r="A79" s="138">
        <v>2121602</v>
      </c>
      <c r="B79" s="142" t="s">
        <v>2726</v>
      </c>
      <c r="C79" s="140"/>
      <c r="D79" s="140"/>
      <c r="E79" s="149">
        <v>0</v>
      </c>
      <c r="F79" s="150" t="str">
        <f t="shared" si="4"/>
        <v/>
      </c>
      <c r="G79" s="150" t="str">
        <f t="shared" si="5"/>
        <v/>
      </c>
      <c r="H79" s="151" t="str">
        <f t="shared" si="6"/>
        <v>否</v>
      </c>
      <c r="I79" s="152" t="str">
        <f t="shared" si="7"/>
        <v>项</v>
      </c>
    </row>
    <row r="80" s="116" customFormat="true" ht="37.5" hidden="true" spans="1:9">
      <c r="A80" s="138">
        <v>2121699</v>
      </c>
      <c r="B80" s="139" t="s">
        <v>2752</v>
      </c>
      <c r="C80" s="140"/>
      <c r="D80" s="140"/>
      <c r="E80" s="149">
        <v>0</v>
      </c>
      <c r="F80" s="150" t="str">
        <f t="shared" si="4"/>
        <v/>
      </c>
      <c r="G80" s="150" t="str">
        <f t="shared" si="5"/>
        <v/>
      </c>
      <c r="H80" s="151" t="str">
        <f t="shared" si="6"/>
        <v>否</v>
      </c>
      <c r="I80" s="152" t="str">
        <f t="shared" si="7"/>
        <v>项</v>
      </c>
    </row>
    <row r="81" s="116" customFormat="true" ht="37.5" hidden="true" spans="1:9">
      <c r="A81" s="138">
        <v>21217</v>
      </c>
      <c r="B81" s="139" t="s">
        <v>2753</v>
      </c>
      <c r="C81" s="140"/>
      <c r="D81" s="140"/>
      <c r="E81" s="149">
        <v>0</v>
      </c>
      <c r="F81" s="150" t="str">
        <f t="shared" si="4"/>
        <v/>
      </c>
      <c r="G81" s="150" t="str">
        <f t="shared" si="5"/>
        <v/>
      </c>
      <c r="H81" s="151" t="str">
        <f t="shared" si="6"/>
        <v>否</v>
      </c>
      <c r="I81" s="152" t="str">
        <f t="shared" si="7"/>
        <v>款</v>
      </c>
    </row>
    <row r="82" s="116" customFormat="true" ht="18.75" hidden="true" spans="1:9">
      <c r="A82" s="138">
        <v>2121701</v>
      </c>
      <c r="B82" s="139" t="s">
        <v>2740</v>
      </c>
      <c r="C82" s="140"/>
      <c r="D82" s="140"/>
      <c r="E82" s="149">
        <v>0</v>
      </c>
      <c r="F82" s="150" t="str">
        <f t="shared" si="4"/>
        <v/>
      </c>
      <c r="G82" s="150" t="str">
        <f t="shared" si="5"/>
        <v/>
      </c>
      <c r="H82" s="151" t="str">
        <f t="shared" si="6"/>
        <v>否</v>
      </c>
      <c r="I82" s="152" t="str">
        <f t="shared" si="7"/>
        <v>项</v>
      </c>
    </row>
    <row r="83" s="118" customFormat="true" ht="18.75" hidden="true" spans="1:9">
      <c r="A83" s="138">
        <v>2121702</v>
      </c>
      <c r="B83" s="139" t="s">
        <v>2741</v>
      </c>
      <c r="C83" s="140"/>
      <c r="D83" s="140"/>
      <c r="E83" s="149">
        <v>0</v>
      </c>
      <c r="F83" s="150" t="str">
        <f t="shared" si="4"/>
        <v/>
      </c>
      <c r="G83" s="150" t="str">
        <f t="shared" si="5"/>
        <v/>
      </c>
      <c r="H83" s="151" t="str">
        <f t="shared" si="6"/>
        <v>否</v>
      </c>
      <c r="I83" s="152" t="str">
        <f t="shared" si="7"/>
        <v>项</v>
      </c>
    </row>
    <row r="84" s="119" customFormat="true" ht="18.75" hidden="true" spans="1:9">
      <c r="A84" s="138">
        <v>2121703</v>
      </c>
      <c r="B84" s="142" t="s">
        <v>2742</v>
      </c>
      <c r="C84" s="140"/>
      <c r="D84" s="140"/>
      <c r="E84" s="149">
        <v>0</v>
      </c>
      <c r="F84" s="150" t="str">
        <f t="shared" si="4"/>
        <v/>
      </c>
      <c r="G84" s="150" t="str">
        <f t="shared" si="5"/>
        <v/>
      </c>
      <c r="H84" s="151" t="str">
        <f t="shared" si="6"/>
        <v>否</v>
      </c>
      <c r="I84" s="152" t="str">
        <f t="shared" si="7"/>
        <v>项</v>
      </c>
    </row>
    <row r="85" s="116" customFormat="true" ht="18.75" hidden="true" spans="1:9">
      <c r="A85" s="138">
        <v>2121704</v>
      </c>
      <c r="B85" s="139" t="s">
        <v>2743</v>
      </c>
      <c r="C85" s="140"/>
      <c r="D85" s="140"/>
      <c r="E85" s="149">
        <v>0</v>
      </c>
      <c r="F85" s="150" t="str">
        <f t="shared" si="4"/>
        <v/>
      </c>
      <c r="G85" s="150" t="str">
        <f t="shared" si="5"/>
        <v/>
      </c>
      <c r="H85" s="151" t="str">
        <f t="shared" si="6"/>
        <v>否</v>
      </c>
      <c r="I85" s="152" t="str">
        <f t="shared" si="7"/>
        <v>项</v>
      </c>
    </row>
    <row r="86" s="116" customFormat="true" ht="37.5" hidden="true" spans="1:9">
      <c r="A86" s="138">
        <v>2121799</v>
      </c>
      <c r="B86" s="139" t="s">
        <v>2754</v>
      </c>
      <c r="C86" s="140"/>
      <c r="D86" s="140"/>
      <c r="E86" s="149">
        <v>0</v>
      </c>
      <c r="F86" s="150" t="str">
        <f t="shared" si="4"/>
        <v/>
      </c>
      <c r="G86" s="150" t="str">
        <f t="shared" si="5"/>
        <v/>
      </c>
      <c r="H86" s="151" t="str">
        <f t="shared" si="6"/>
        <v>否</v>
      </c>
      <c r="I86" s="152" t="str">
        <f t="shared" si="7"/>
        <v>项</v>
      </c>
    </row>
    <row r="87" s="119" customFormat="true" ht="37.5" hidden="true" spans="1:9">
      <c r="A87" s="138">
        <v>21218</v>
      </c>
      <c r="B87" s="139" t="s">
        <v>2755</v>
      </c>
      <c r="C87" s="140"/>
      <c r="D87" s="140"/>
      <c r="E87" s="149">
        <v>0</v>
      </c>
      <c r="F87" s="150" t="str">
        <f t="shared" si="4"/>
        <v/>
      </c>
      <c r="G87" s="150" t="str">
        <f t="shared" si="5"/>
        <v/>
      </c>
      <c r="H87" s="151" t="str">
        <f t="shared" si="6"/>
        <v>否</v>
      </c>
      <c r="I87" s="152" t="str">
        <f t="shared" si="7"/>
        <v>款</v>
      </c>
    </row>
    <row r="88" s="118" customFormat="true" ht="18.75" hidden="true" spans="1:9">
      <c r="A88" s="138">
        <v>2121801</v>
      </c>
      <c r="B88" s="139" t="s">
        <v>2746</v>
      </c>
      <c r="C88" s="140"/>
      <c r="D88" s="140"/>
      <c r="E88" s="149">
        <v>0</v>
      </c>
      <c r="F88" s="150" t="str">
        <f t="shared" si="4"/>
        <v/>
      </c>
      <c r="G88" s="150" t="str">
        <f t="shared" si="5"/>
        <v/>
      </c>
      <c r="H88" s="151" t="str">
        <f t="shared" si="6"/>
        <v>否</v>
      </c>
      <c r="I88" s="152" t="str">
        <f t="shared" si="7"/>
        <v>项</v>
      </c>
    </row>
    <row r="89" s="116" customFormat="true" ht="37.5" hidden="true" spans="1:9">
      <c r="A89" s="138">
        <v>2121899</v>
      </c>
      <c r="B89" s="142" t="s">
        <v>2756</v>
      </c>
      <c r="C89" s="140"/>
      <c r="D89" s="140"/>
      <c r="E89" s="149">
        <v>0</v>
      </c>
      <c r="F89" s="150" t="str">
        <f t="shared" si="4"/>
        <v/>
      </c>
      <c r="G89" s="150" t="str">
        <f t="shared" si="5"/>
        <v/>
      </c>
      <c r="H89" s="151" t="str">
        <f t="shared" si="6"/>
        <v>否</v>
      </c>
      <c r="I89" s="152" t="str">
        <f t="shared" si="7"/>
        <v>项</v>
      </c>
    </row>
    <row r="90" s="116" customFormat="true" ht="37.5" hidden="true" spans="1:9">
      <c r="A90" s="138">
        <v>21219</v>
      </c>
      <c r="B90" s="142" t="s">
        <v>2757</v>
      </c>
      <c r="C90" s="140"/>
      <c r="D90" s="140"/>
      <c r="E90" s="149">
        <v>0</v>
      </c>
      <c r="F90" s="150" t="str">
        <f t="shared" si="4"/>
        <v/>
      </c>
      <c r="G90" s="150" t="str">
        <f t="shared" si="5"/>
        <v/>
      </c>
      <c r="H90" s="151" t="str">
        <f t="shared" si="6"/>
        <v>否</v>
      </c>
      <c r="I90" s="152" t="str">
        <f t="shared" si="7"/>
        <v>款</v>
      </c>
    </row>
    <row r="91" s="116" customFormat="true" ht="18.75" hidden="true" spans="1:9">
      <c r="A91" s="138">
        <v>2121901</v>
      </c>
      <c r="B91" s="142" t="s">
        <v>2725</v>
      </c>
      <c r="C91" s="140"/>
      <c r="D91" s="140"/>
      <c r="E91" s="149">
        <v>0</v>
      </c>
      <c r="F91" s="150" t="str">
        <f t="shared" si="4"/>
        <v/>
      </c>
      <c r="G91" s="150" t="str">
        <f t="shared" si="5"/>
        <v/>
      </c>
      <c r="H91" s="151" t="str">
        <f t="shared" si="6"/>
        <v>否</v>
      </c>
      <c r="I91" s="152" t="str">
        <f t="shared" si="7"/>
        <v>项</v>
      </c>
    </row>
    <row r="92" s="119" customFormat="true" ht="18.75" hidden="true" spans="1:9">
      <c r="A92" s="138">
        <v>2121902</v>
      </c>
      <c r="B92" s="142" t="s">
        <v>2726</v>
      </c>
      <c r="C92" s="140"/>
      <c r="D92" s="140"/>
      <c r="E92" s="149">
        <v>0</v>
      </c>
      <c r="F92" s="150" t="str">
        <f t="shared" si="4"/>
        <v/>
      </c>
      <c r="G92" s="150" t="str">
        <f t="shared" si="5"/>
        <v/>
      </c>
      <c r="H92" s="151" t="str">
        <f t="shared" si="6"/>
        <v>否</v>
      </c>
      <c r="I92" s="152" t="str">
        <f t="shared" si="7"/>
        <v>项</v>
      </c>
    </row>
    <row r="93" s="117" customFormat="true" ht="18.75" hidden="true" spans="1:9">
      <c r="A93" s="138">
        <v>2121903</v>
      </c>
      <c r="B93" s="142" t="s">
        <v>2727</v>
      </c>
      <c r="C93" s="140"/>
      <c r="D93" s="140"/>
      <c r="E93" s="149">
        <v>0</v>
      </c>
      <c r="F93" s="150" t="str">
        <f t="shared" si="4"/>
        <v/>
      </c>
      <c r="G93" s="150" t="str">
        <f t="shared" si="5"/>
        <v/>
      </c>
      <c r="H93" s="151" t="str">
        <f t="shared" si="6"/>
        <v>否</v>
      </c>
      <c r="I93" s="152" t="str">
        <f t="shared" si="7"/>
        <v>项</v>
      </c>
    </row>
    <row r="94" s="116" customFormat="true" ht="18.75" hidden="true" spans="1:9">
      <c r="A94" s="138">
        <v>2121904</v>
      </c>
      <c r="B94" s="142" t="s">
        <v>2728</v>
      </c>
      <c r="C94" s="140"/>
      <c r="D94" s="140"/>
      <c r="E94" s="149">
        <v>0</v>
      </c>
      <c r="F94" s="150" t="str">
        <f t="shared" si="4"/>
        <v/>
      </c>
      <c r="G94" s="150" t="str">
        <f t="shared" si="5"/>
        <v/>
      </c>
      <c r="H94" s="151" t="str">
        <f t="shared" si="6"/>
        <v>否</v>
      </c>
      <c r="I94" s="152" t="str">
        <f t="shared" si="7"/>
        <v>项</v>
      </c>
    </row>
    <row r="95" s="119" customFormat="true" ht="18.75" hidden="true" spans="1:9">
      <c r="A95" s="138">
        <v>2121905</v>
      </c>
      <c r="B95" s="142" t="s">
        <v>2731</v>
      </c>
      <c r="C95" s="140"/>
      <c r="D95" s="140"/>
      <c r="E95" s="149">
        <v>0</v>
      </c>
      <c r="F95" s="150" t="str">
        <f t="shared" si="4"/>
        <v/>
      </c>
      <c r="G95" s="150" t="str">
        <f t="shared" si="5"/>
        <v/>
      </c>
      <c r="H95" s="151" t="str">
        <f t="shared" si="6"/>
        <v>否</v>
      </c>
      <c r="I95" s="152" t="str">
        <f t="shared" si="7"/>
        <v>项</v>
      </c>
    </row>
    <row r="96" s="116" customFormat="true" ht="18.75" hidden="true" spans="1:9">
      <c r="A96" s="138">
        <v>2121906</v>
      </c>
      <c r="B96" s="142" t="s">
        <v>2733</v>
      </c>
      <c r="C96" s="140"/>
      <c r="D96" s="140"/>
      <c r="E96" s="149">
        <v>0</v>
      </c>
      <c r="F96" s="150" t="str">
        <f t="shared" si="4"/>
        <v/>
      </c>
      <c r="G96" s="150" t="str">
        <f t="shared" si="5"/>
        <v/>
      </c>
      <c r="H96" s="151" t="str">
        <f t="shared" si="6"/>
        <v>否</v>
      </c>
      <c r="I96" s="152" t="str">
        <f t="shared" si="7"/>
        <v>项</v>
      </c>
    </row>
    <row r="97" s="116" customFormat="true" ht="18.75" hidden="true" spans="1:9">
      <c r="A97" s="138">
        <v>2121907</v>
      </c>
      <c r="B97" s="142" t="s">
        <v>2734</v>
      </c>
      <c r="C97" s="140"/>
      <c r="D97" s="140"/>
      <c r="E97" s="149">
        <v>0</v>
      </c>
      <c r="F97" s="150" t="str">
        <f t="shared" si="4"/>
        <v/>
      </c>
      <c r="G97" s="150" t="str">
        <f t="shared" si="5"/>
        <v/>
      </c>
      <c r="H97" s="151" t="str">
        <f t="shared" si="6"/>
        <v>否</v>
      </c>
      <c r="I97" s="152" t="str">
        <f t="shared" si="7"/>
        <v>项</v>
      </c>
    </row>
    <row r="98" s="116" customFormat="true" ht="37.5" hidden="true" spans="1:9">
      <c r="A98" s="138">
        <v>2121999</v>
      </c>
      <c r="B98" s="142" t="s">
        <v>2758</v>
      </c>
      <c r="C98" s="140"/>
      <c r="D98" s="140"/>
      <c r="E98" s="149">
        <v>0</v>
      </c>
      <c r="F98" s="150" t="str">
        <f t="shared" si="4"/>
        <v/>
      </c>
      <c r="G98" s="150" t="str">
        <f t="shared" si="5"/>
        <v/>
      </c>
      <c r="H98" s="151" t="str">
        <f t="shared" si="6"/>
        <v>否</v>
      </c>
      <c r="I98" s="152" t="str">
        <f t="shared" si="7"/>
        <v>项</v>
      </c>
    </row>
    <row r="99" s="113" customFormat="true" ht="18.75" spans="1:9">
      <c r="A99" s="131">
        <v>213</v>
      </c>
      <c r="B99" s="143" t="s">
        <v>2759</v>
      </c>
      <c r="C99" s="136"/>
      <c r="D99" s="136"/>
      <c r="E99" s="133">
        <v>0</v>
      </c>
      <c r="F99" s="147" t="str">
        <f t="shared" si="4"/>
        <v/>
      </c>
      <c r="G99" s="147" t="str">
        <f>IFERROR(E99/D99-1,"")</f>
        <v/>
      </c>
      <c r="H99" s="148" t="str">
        <f t="shared" si="6"/>
        <v>是</v>
      </c>
      <c r="I99" s="114" t="str">
        <f t="shared" si="7"/>
        <v>类</v>
      </c>
    </row>
    <row r="100" s="119" customFormat="true" ht="18.75" hidden="true" spans="1:9">
      <c r="A100" s="138">
        <v>21366</v>
      </c>
      <c r="B100" s="139" t="s">
        <v>2760</v>
      </c>
      <c r="C100" s="140"/>
      <c r="D100" s="140"/>
      <c r="E100" s="149">
        <v>0</v>
      </c>
      <c r="F100" s="150" t="str">
        <f t="shared" si="4"/>
        <v/>
      </c>
      <c r="G100" s="150" t="str">
        <f t="shared" si="5"/>
        <v/>
      </c>
      <c r="H100" s="151" t="str">
        <f t="shared" si="6"/>
        <v>否</v>
      </c>
      <c r="I100" s="152" t="str">
        <f t="shared" si="7"/>
        <v>款</v>
      </c>
    </row>
    <row r="101" s="116" customFormat="true" ht="18.75" hidden="true" spans="1:9">
      <c r="A101" s="138">
        <v>2136601</v>
      </c>
      <c r="B101" s="142" t="s">
        <v>2706</v>
      </c>
      <c r="C101" s="140"/>
      <c r="D101" s="140"/>
      <c r="E101" s="149">
        <v>0</v>
      </c>
      <c r="F101" s="150" t="str">
        <f t="shared" si="4"/>
        <v/>
      </c>
      <c r="G101" s="150" t="str">
        <f t="shared" si="5"/>
        <v/>
      </c>
      <c r="H101" s="151" t="str">
        <f t="shared" si="6"/>
        <v>否</v>
      </c>
      <c r="I101" s="152" t="str">
        <f t="shared" si="7"/>
        <v>项</v>
      </c>
    </row>
    <row r="102" s="118" customFormat="true" ht="18.75" hidden="true" spans="1:9">
      <c r="A102" s="138">
        <v>2136602</v>
      </c>
      <c r="B102" s="139" t="s">
        <v>2761</v>
      </c>
      <c r="C102" s="140"/>
      <c r="D102" s="140"/>
      <c r="E102" s="149">
        <v>0</v>
      </c>
      <c r="F102" s="150" t="str">
        <f t="shared" si="4"/>
        <v/>
      </c>
      <c r="G102" s="150" t="str">
        <f t="shared" si="5"/>
        <v/>
      </c>
      <c r="H102" s="151" t="str">
        <f t="shared" si="6"/>
        <v>否</v>
      </c>
      <c r="I102" s="152" t="str">
        <f t="shared" si="7"/>
        <v>项</v>
      </c>
    </row>
    <row r="103" s="116" customFormat="true" ht="18.75" hidden="true" spans="1:9">
      <c r="A103" s="138">
        <v>2136603</v>
      </c>
      <c r="B103" s="139" t="s">
        <v>2762</v>
      </c>
      <c r="C103" s="140"/>
      <c r="D103" s="140"/>
      <c r="E103" s="149">
        <v>0</v>
      </c>
      <c r="F103" s="150" t="str">
        <f t="shared" si="4"/>
        <v/>
      </c>
      <c r="G103" s="150" t="str">
        <f t="shared" si="5"/>
        <v/>
      </c>
      <c r="H103" s="151" t="str">
        <f t="shared" si="6"/>
        <v>否</v>
      </c>
      <c r="I103" s="152" t="str">
        <f t="shared" si="7"/>
        <v>项</v>
      </c>
    </row>
    <row r="104" s="116" customFormat="true" ht="18.75" hidden="true" spans="1:9">
      <c r="A104" s="138">
        <v>2136699</v>
      </c>
      <c r="B104" s="139" t="s">
        <v>2763</v>
      </c>
      <c r="C104" s="140"/>
      <c r="D104" s="140"/>
      <c r="E104" s="149">
        <v>0</v>
      </c>
      <c r="F104" s="150" t="str">
        <f t="shared" si="4"/>
        <v/>
      </c>
      <c r="G104" s="150" t="str">
        <f t="shared" si="5"/>
        <v/>
      </c>
      <c r="H104" s="151" t="str">
        <f t="shared" si="6"/>
        <v>否</v>
      </c>
      <c r="I104" s="152" t="str">
        <f t="shared" si="7"/>
        <v>项</v>
      </c>
    </row>
    <row r="105" s="119" customFormat="true" ht="18.75" hidden="true" spans="1:9">
      <c r="A105" s="138">
        <v>21367</v>
      </c>
      <c r="B105" s="139" t="s">
        <v>2764</v>
      </c>
      <c r="C105" s="140"/>
      <c r="D105" s="140"/>
      <c r="E105" s="149">
        <v>0</v>
      </c>
      <c r="F105" s="150" t="str">
        <f t="shared" si="4"/>
        <v/>
      </c>
      <c r="G105" s="150" t="str">
        <f t="shared" si="5"/>
        <v/>
      </c>
      <c r="H105" s="151" t="str">
        <f t="shared" si="6"/>
        <v>否</v>
      </c>
      <c r="I105" s="152" t="str">
        <f t="shared" si="7"/>
        <v>款</v>
      </c>
    </row>
    <row r="106" s="116" customFormat="true" ht="18.75" hidden="true" spans="1:9">
      <c r="A106" s="138">
        <v>2136701</v>
      </c>
      <c r="B106" s="142" t="s">
        <v>2706</v>
      </c>
      <c r="C106" s="140"/>
      <c r="D106" s="140"/>
      <c r="E106" s="149">
        <v>0</v>
      </c>
      <c r="F106" s="150" t="str">
        <f t="shared" si="4"/>
        <v/>
      </c>
      <c r="G106" s="150" t="str">
        <f t="shared" si="5"/>
        <v/>
      </c>
      <c r="H106" s="151" t="str">
        <f t="shared" si="6"/>
        <v>否</v>
      </c>
      <c r="I106" s="152" t="str">
        <f t="shared" si="7"/>
        <v>项</v>
      </c>
    </row>
    <row r="107" s="116" customFormat="true" ht="18.75" hidden="true" spans="1:9">
      <c r="A107" s="138">
        <v>2136702</v>
      </c>
      <c r="B107" s="142" t="s">
        <v>2761</v>
      </c>
      <c r="C107" s="140"/>
      <c r="D107" s="140"/>
      <c r="E107" s="149">
        <v>0</v>
      </c>
      <c r="F107" s="150" t="str">
        <f t="shared" si="4"/>
        <v/>
      </c>
      <c r="G107" s="150" t="str">
        <f t="shared" si="5"/>
        <v/>
      </c>
      <c r="H107" s="151" t="str">
        <f t="shared" si="6"/>
        <v>否</v>
      </c>
      <c r="I107" s="152" t="str">
        <f t="shared" si="7"/>
        <v>项</v>
      </c>
    </row>
    <row r="108" s="116" customFormat="true" ht="18.75" hidden="true" spans="1:9">
      <c r="A108" s="138">
        <v>2136703</v>
      </c>
      <c r="B108" s="139" t="s">
        <v>2765</v>
      </c>
      <c r="C108" s="140"/>
      <c r="D108" s="140"/>
      <c r="E108" s="149">
        <v>0</v>
      </c>
      <c r="F108" s="150" t="str">
        <f t="shared" si="4"/>
        <v/>
      </c>
      <c r="G108" s="150" t="str">
        <f t="shared" si="5"/>
        <v/>
      </c>
      <c r="H108" s="151" t="str">
        <f t="shared" si="6"/>
        <v>否</v>
      </c>
      <c r="I108" s="152" t="str">
        <f t="shared" si="7"/>
        <v>项</v>
      </c>
    </row>
    <row r="109" s="118" customFormat="true" ht="18.75" hidden="true" spans="1:9">
      <c r="A109" s="138">
        <v>2136799</v>
      </c>
      <c r="B109" s="142" t="s">
        <v>2766</v>
      </c>
      <c r="C109" s="140"/>
      <c r="D109" s="140"/>
      <c r="E109" s="149">
        <v>0</v>
      </c>
      <c r="F109" s="150" t="str">
        <f t="shared" si="4"/>
        <v/>
      </c>
      <c r="G109" s="150" t="str">
        <f t="shared" si="5"/>
        <v/>
      </c>
      <c r="H109" s="151" t="str">
        <f t="shared" si="6"/>
        <v>否</v>
      </c>
      <c r="I109" s="152" t="str">
        <f t="shared" si="7"/>
        <v>项</v>
      </c>
    </row>
    <row r="110" s="113" customFormat="true" ht="37.5" hidden="true" spans="1:9">
      <c r="A110" s="134">
        <v>21369</v>
      </c>
      <c r="B110" s="137" t="s">
        <v>2767</v>
      </c>
      <c r="C110" s="136"/>
      <c r="D110" s="136"/>
      <c r="E110" s="133">
        <v>0</v>
      </c>
      <c r="F110" s="147" t="str">
        <f t="shared" si="4"/>
        <v/>
      </c>
      <c r="G110" s="147" t="str">
        <f>IFERROR(E110/D110-1,"")</f>
        <v/>
      </c>
      <c r="H110" s="148" t="str">
        <f t="shared" si="6"/>
        <v>否</v>
      </c>
      <c r="I110" s="114" t="str">
        <f t="shared" si="7"/>
        <v>款</v>
      </c>
    </row>
    <row r="111" s="116" customFormat="true" ht="18.75" hidden="true" spans="1:9">
      <c r="A111" s="138">
        <v>2136901</v>
      </c>
      <c r="B111" s="139" t="s">
        <v>1747</v>
      </c>
      <c r="C111" s="140"/>
      <c r="D111" s="140"/>
      <c r="E111" s="149">
        <v>0</v>
      </c>
      <c r="F111" s="150" t="str">
        <f t="shared" si="4"/>
        <v/>
      </c>
      <c r="G111" s="150" t="str">
        <f t="shared" si="5"/>
        <v/>
      </c>
      <c r="H111" s="151" t="str">
        <f t="shared" si="6"/>
        <v>否</v>
      </c>
      <c r="I111" s="152" t="str">
        <f t="shared" si="7"/>
        <v>项</v>
      </c>
    </row>
    <row r="112" s="116" customFormat="true" ht="18.75" hidden="true" spans="1:9">
      <c r="A112" s="138">
        <v>2136902</v>
      </c>
      <c r="B112" s="139" t="s">
        <v>2768</v>
      </c>
      <c r="C112" s="140"/>
      <c r="D112" s="140"/>
      <c r="E112" s="149">
        <v>0</v>
      </c>
      <c r="F112" s="150" t="str">
        <f t="shared" si="4"/>
        <v/>
      </c>
      <c r="G112" s="150" t="str">
        <f t="shared" si="5"/>
        <v/>
      </c>
      <c r="H112" s="151" t="str">
        <f t="shared" si="6"/>
        <v>否</v>
      </c>
      <c r="I112" s="152" t="str">
        <f t="shared" si="7"/>
        <v>项</v>
      </c>
    </row>
    <row r="113" s="116" customFormat="true" ht="18.75" hidden="true" spans="1:9">
      <c r="A113" s="138">
        <v>2136903</v>
      </c>
      <c r="B113" s="139" t="s">
        <v>2769</v>
      </c>
      <c r="C113" s="140"/>
      <c r="D113" s="140"/>
      <c r="E113" s="149">
        <v>0</v>
      </c>
      <c r="F113" s="150" t="str">
        <f t="shared" si="4"/>
        <v/>
      </c>
      <c r="G113" s="150" t="str">
        <f t="shared" si="5"/>
        <v/>
      </c>
      <c r="H113" s="151" t="str">
        <f t="shared" si="6"/>
        <v>否</v>
      </c>
      <c r="I113" s="152" t="str">
        <f t="shared" si="7"/>
        <v>项</v>
      </c>
    </row>
    <row r="114" s="113" customFormat="true" ht="18.75" hidden="true" spans="1:9">
      <c r="A114" s="134">
        <v>2136999</v>
      </c>
      <c r="B114" s="135" t="s">
        <v>2770</v>
      </c>
      <c r="C114" s="136"/>
      <c r="D114" s="136"/>
      <c r="E114" s="133">
        <v>0</v>
      </c>
      <c r="F114" s="147" t="str">
        <f t="shared" si="4"/>
        <v/>
      </c>
      <c r="G114" s="147" t="str">
        <f>IFERROR(E114/D114-1,"")</f>
        <v/>
      </c>
      <c r="H114" s="148" t="str">
        <f t="shared" si="6"/>
        <v>否</v>
      </c>
      <c r="I114" s="114" t="str">
        <f t="shared" si="7"/>
        <v>项</v>
      </c>
    </row>
    <row r="115" s="116" customFormat="true" ht="37.5" hidden="true" spans="1:9">
      <c r="A115" s="138">
        <v>21370</v>
      </c>
      <c r="B115" s="139" t="s">
        <v>2771</v>
      </c>
      <c r="C115" s="140"/>
      <c r="D115" s="140"/>
      <c r="E115" s="149">
        <v>0</v>
      </c>
      <c r="F115" s="150" t="str">
        <f t="shared" si="4"/>
        <v/>
      </c>
      <c r="G115" s="150" t="str">
        <f t="shared" si="5"/>
        <v/>
      </c>
      <c r="H115" s="151" t="str">
        <f t="shared" si="6"/>
        <v>否</v>
      </c>
      <c r="I115" s="152" t="str">
        <f t="shared" si="7"/>
        <v>款</v>
      </c>
    </row>
    <row r="116" s="116" customFormat="true" ht="18.75" hidden="true" spans="1:9">
      <c r="A116" s="138">
        <v>2137001</v>
      </c>
      <c r="B116" s="139" t="s">
        <v>2706</v>
      </c>
      <c r="C116" s="140"/>
      <c r="D116" s="140"/>
      <c r="E116" s="149">
        <v>0</v>
      </c>
      <c r="F116" s="150" t="str">
        <f t="shared" si="4"/>
        <v/>
      </c>
      <c r="G116" s="150" t="str">
        <f t="shared" si="5"/>
        <v/>
      </c>
      <c r="H116" s="151" t="str">
        <f t="shared" si="6"/>
        <v>否</v>
      </c>
      <c r="I116" s="152" t="str">
        <f t="shared" si="7"/>
        <v>项</v>
      </c>
    </row>
    <row r="117" s="116" customFormat="true" ht="37.5" hidden="true" spans="1:9">
      <c r="A117" s="138">
        <v>2137099</v>
      </c>
      <c r="B117" s="139" t="s">
        <v>2772</v>
      </c>
      <c r="C117" s="140"/>
      <c r="D117" s="140"/>
      <c r="E117" s="149">
        <v>0</v>
      </c>
      <c r="F117" s="150" t="str">
        <f t="shared" si="4"/>
        <v/>
      </c>
      <c r="G117" s="150" t="str">
        <f t="shared" si="5"/>
        <v/>
      </c>
      <c r="H117" s="151" t="str">
        <f t="shared" si="6"/>
        <v>否</v>
      </c>
      <c r="I117" s="152" t="str">
        <f t="shared" si="7"/>
        <v>项</v>
      </c>
    </row>
    <row r="118" s="118" customFormat="true" ht="37.5" hidden="true" spans="1:9">
      <c r="A118" s="138">
        <v>21371</v>
      </c>
      <c r="B118" s="139" t="s">
        <v>2773</v>
      </c>
      <c r="C118" s="140"/>
      <c r="D118" s="140"/>
      <c r="E118" s="149">
        <v>0</v>
      </c>
      <c r="F118" s="150" t="str">
        <f t="shared" si="4"/>
        <v/>
      </c>
      <c r="G118" s="150" t="str">
        <f t="shared" si="5"/>
        <v/>
      </c>
      <c r="H118" s="151" t="str">
        <f t="shared" si="6"/>
        <v>否</v>
      </c>
      <c r="I118" s="152" t="str">
        <f t="shared" si="7"/>
        <v>款</v>
      </c>
    </row>
    <row r="119" s="117" customFormat="true" ht="18.75" hidden="true" spans="1:9">
      <c r="A119" s="138">
        <v>2137101</v>
      </c>
      <c r="B119" s="142" t="s">
        <v>1747</v>
      </c>
      <c r="C119" s="140"/>
      <c r="D119" s="140"/>
      <c r="E119" s="149">
        <v>0</v>
      </c>
      <c r="F119" s="150" t="str">
        <f t="shared" si="4"/>
        <v/>
      </c>
      <c r="G119" s="150" t="str">
        <f t="shared" si="5"/>
        <v/>
      </c>
      <c r="H119" s="151" t="str">
        <f t="shared" si="6"/>
        <v>否</v>
      </c>
      <c r="I119" s="152" t="str">
        <f t="shared" si="7"/>
        <v>项</v>
      </c>
    </row>
    <row r="120" s="116" customFormat="true" ht="18.75" hidden="true" spans="1:9">
      <c r="A120" s="138">
        <v>2137102</v>
      </c>
      <c r="B120" s="139" t="s">
        <v>2774</v>
      </c>
      <c r="C120" s="140"/>
      <c r="D120" s="140"/>
      <c r="E120" s="149">
        <v>0</v>
      </c>
      <c r="F120" s="150" t="str">
        <f t="shared" si="4"/>
        <v/>
      </c>
      <c r="G120" s="150" t="str">
        <f t="shared" si="5"/>
        <v/>
      </c>
      <c r="H120" s="151" t="str">
        <f t="shared" si="6"/>
        <v>否</v>
      </c>
      <c r="I120" s="152" t="str">
        <f t="shared" si="7"/>
        <v>项</v>
      </c>
    </row>
    <row r="121" s="116" customFormat="true" ht="18.75" hidden="true" spans="1:9">
      <c r="A121" s="138">
        <v>2137103</v>
      </c>
      <c r="B121" s="139" t="s">
        <v>2769</v>
      </c>
      <c r="C121" s="140"/>
      <c r="D121" s="140"/>
      <c r="E121" s="149">
        <v>0</v>
      </c>
      <c r="F121" s="150" t="str">
        <f t="shared" si="4"/>
        <v/>
      </c>
      <c r="G121" s="150" t="str">
        <f t="shared" si="5"/>
        <v/>
      </c>
      <c r="H121" s="151" t="str">
        <f t="shared" si="6"/>
        <v>否</v>
      </c>
      <c r="I121" s="152" t="str">
        <f t="shared" si="7"/>
        <v>项</v>
      </c>
    </row>
    <row r="122" s="116" customFormat="true" ht="37.5" hidden="true" spans="1:9">
      <c r="A122" s="138">
        <v>2137199</v>
      </c>
      <c r="B122" s="139" t="s">
        <v>2775</v>
      </c>
      <c r="C122" s="140"/>
      <c r="D122" s="140"/>
      <c r="E122" s="149">
        <v>0</v>
      </c>
      <c r="F122" s="150" t="str">
        <f t="shared" si="4"/>
        <v/>
      </c>
      <c r="G122" s="150" t="str">
        <f t="shared" si="5"/>
        <v/>
      </c>
      <c r="H122" s="151" t="str">
        <f t="shared" si="6"/>
        <v>否</v>
      </c>
      <c r="I122" s="152" t="str">
        <f t="shared" si="7"/>
        <v>项</v>
      </c>
    </row>
    <row r="123" s="113" customFormat="true" ht="18.75" spans="1:9">
      <c r="A123" s="131">
        <v>214</v>
      </c>
      <c r="B123" s="143" t="s">
        <v>2776</v>
      </c>
      <c r="C123" s="136"/>
      <c r="D123" s="136"/>
      <c r="E123" s="133">
        <v>0</v>
      </c>
      <c r="F123" s="147" t="str">
        <f t="shared" si="4"/>
        <v/>
      </c>
      <c r="G123" s="147" t="str">
        <f>IFERROR(E123/D123-1,"")</f>
        <v/>
      </c>
      <c r="H123" s="148" t="str">
        <f t="shared" si="6"/>
        <v>是</v>
      </c>
      <c r="I123" s="114" t="str">
        <f t="shared" si="7"/>
        <v>类</v>
      </c>
    </row>
    <row r="124" s="116" customFormat="true" ht="37.5" hidden="true" spans="1:9">
      <c r="A124" s="138">
        <v>21460</v>
      </c>
      <c r="B124" s="142" t="s">
        <v>2777</v>
      </c>
      <c r="C124" s="140"/>
      <c r="D124" s="140"/>
      <c r="E124" s="149">
        <v>0</v>
      </c>
      <c r="F124" s="150" t="str">
        <f t="shared" si="4"/>
        <v/>
      </c>
      <c r="G124" s="150" t="str">
        <f t="shared" si="5"/>
        <v/>
      </c>
      <c r="H124" s="151" t="str">
        <f t="shared" si="6"/>
        <v>否</v>
      </c>
      <c r="I124" s="152" t="str">
        <f t="shared" si="7"/>
        <v>款</v>
      </c>
    </row>
    <row r="125" s="116" customFormat="true" ht="18.75" hidden="true" spans="1:9">
      <c r="A125" s="138">
        <v>2146001</v>
      </c>
      <c r="B125" s="139" t="s">
        <v>1817</v>
      </c>
      <c r="C125" s="140"/>
      <c r="D125" s="140"/>
      <c r="E125" s="149">
        <v>0</v>
      </c>
      <c r="F125" s="150" t="str">
        <f t="shared" si="4"/>
        <v/>
      </c>
      <c r="G125" s="150" t="str">
        <f t="shared" si="5"/>
        <v/>
      </c>
      <c r="H125" s="151" t="str">
        <f t="shared" si="6"/>
        <v>否</v>
      </c>
      <c r="I125" s="152" t="str">
        <f t="shared" si="7"/>
        <v>项</v>
      </c>
    </row>
    <row r="126" s="117" customFormat="true" ht="18.75" hidden="true" spans="1:9">
      <c r="A126" s="138">
        <v>2146002</v>
      </c>
      <c r="B126" s="139" t="s">
        <v>1819</v>
      </c>
      <c r="C126" s="140"/>
      <c r="D126" s="140"/>
      <c r="E126" s="149">
        <v>0</v>
      </c>
      <c r="F126" s="150" t="str">
        <f t="shared" si="4"/>
        <v/>
      </c>
      <c r="G126" s="150" t="str">
        <f t="shared" si="5"/>
        <v/>
      </c>
      <c r="H126" s="151" t="str">
        <f t="shared" si="6"/>
        <v>否</v>
      </c>
      <c r="I126" s="152" t="str">
        <f t="shared" si="7"/>
        <v>项</v>
      </c>
    </row>
    <row r="127" s="116" customFormat="true" ht="18.75" hidden="true" spans="1:9">
      <c r="A127" s="138">
        <v>2146003</v>
      </c>
      <c r="B127" s="139" t="s">
        <v>2778</v>
      </c>
      <c r="C127" s="140"/>
      <c r="D127" s="140"/>
      <c r="E127" s="149">
        <v>0</v>
      </c>
      <c r="F127" s="150" t="str">
        <f t="shared" si="4"/>
        <v/>
      </c>
      <c r="G127" s="150" t="str">
        <f t="shared" si="5"/>
        <v/>
      </c>
      <c r="H127" s="151" t="str">
        <f t="shared" si="6"/>
        <v>否</v>
      </c>
      <c r="I127" s="152" t="str">
        <f t="shared" si="7"/>
        <v>项</v>
      </c>
    </row>
    <row r="128" s="116" customFormat="true" ht="37.5" hidden="true" spans="1:9">
      <c r="A128" s="138">
        <v>2146099</v>
      </c>
      <c r="B128" s="139" t="s">
        <v>2779</v>
      </c>
      <c r="C128" s="140"/>
      <c r="D128" s="140"/>
      <c r="E128" s="149">
        <v>0</v>
      </c>
      <c r="F128" s="150" t="str">
        <f t="shared" si="4"/>
        <v/>
      </c>
      <c r="G128" s="150" t="str">
        <f t="shared" si="5"/>
        <v/>
      </c>
      <c r="H128" s="151" t="str">
        <f t="shared" si="6"/>
        <v>否</v>
      </c>
      <c r="I128" s="152" t="str">
        <f t="shared" si="7"/>
        <v>项</v>
      </c>
    </row>
    <row r="129" s="118" customFormat="true" ht="18.75" hidden="true" spans="1:9">
      <c r="A129" s="138">
        <v>21462</v>
      </c>
      <c r="B129" s="139" t="s">
        <v>2780</v>
      </c>
      <c r="C129" s="140"/>
      <c r="D129" s="140"/>
      <c r="E129" s="149">
        <v>0</v>
      </c>
      <c r="F129" s="150" t="str">
        <f t="shared" si="4"/>
        <v/>
      </c>
      <c r="G129" s="150" t="str">
        <f t="shared" si="5"/>
        <v/>
      </c>
      <c r="H129" s="151" t="str">
        <f t="shared" si="6"/>
        <v>否</v>
      </c>
      <c r="I129" s="152" t="str">
        <f t="shared" si="7"/>
        <v>款</v>
      </c>
    </row>
    <row r="130" s="118" customFormat="true" ht="18.75" hidden="true" spans="1:9">
      <c r="A130" s="138">
        <v>2146201</v>
      </c>
      <c r="B130" s="139" t="s">
        <v>2778</v>
      </c>
      <c r="C130" s="140"/>
      <c r="D130" s="140"/>
      <c r="E130" s="149">
        <v>0</v>
      </c>
      <c r="F130" s="150" t="str">
        <f t="shared" si="4"/>
        <v/>
      </c>
      <c r="G130" s="150" t="str">
        <f t="shared" si="5"/>
        <v/>
      </c>
      <c r="H130" s="151" t="str">
        <f t="shared" si="6"/>
        <v>否</v>
      </c>
      <c r="I130" s="152" t="str">
        <f t="shared" si="7"/>
        <v>项</v>
      </c>
    </row>
    <row r="131" s="116" customFormat="true" ht="18.75" hidden="true" spans="1:9">
      <c r="A131" s="138">
        <v>2146202</v>
      </c>
      <c r="B131" s="139" t="s">
        <v>2781</v>
      </c>
      <c r="C131" s="140"/>
      <c r="D131" s="140"/>
      <c r="E131" s="149">
        <v>0</v>
      </c>
      <c r="F131" s="150" t="str">
        <f t="shared" si="4"/>
        <v/>
      </c>
      <c r="G131" s="150" t="str">
        <f t="shared" si="5"/>
        <v/>
      </c>
      <c r="H131" s="151" t="str">
        <f t="shared" si="6"/>
        <v>否</v>
      </c>
      <c r="I131" s="152" t="str">
        <f t="shared" si="7"/>
        <v>项</v>
      </c>
    </row>
    <row r="132" s="116" customFormat="true" ht="18.75" hidden="true" spans="1:9">
      <c r="A132" s="138">
        <v>2146203</v>
      </c>
      <c r="B132" s="139" t="s">
        <v>2782</v>
      </c>
      <c r="C132" s="140"/>
      <c r="D132" s="140"/>
      <c r="E132" s="149">
        <v>0</v>
      </c>
      <c r="F132" s="150" t="str">
        <f t="shared" si="4"/>
        <v/>
      </c>
      <c r="G132" s="150" t="str">
        <f t="shared" si="5"/>
        <v/>
      </c>
      <c r="H132" s="151" t="str">
        <f t="shared" si="6"/>
        <v>否</v>
      </c>
      <c r="I132" s="152" t="str">
        <f t="shared" si="7"/>
        <v>项</v>
      </c>
    </row>
    <row r="133" s="116" customFormat="true" ht="18.75" hidden="true" spans="1:9">
      <c r="A133" s="138">
        <v>2146299</v>
      </c>
      <c r="B133" s="142" t="s">
        <v>2783</v>
      </c>
      <c r="C133" s="140"/>
      <c r="D133" s="140"/>
      <c r="E133" s="149">
        <v>0</v>
      </c>
      <c r="F133" s="150" t="str">
        <f t="shared" si="4"/>
        <v/>
      </c>
      <c r="G133" s="150" t="str">
        <f t="shared" si="5"/>
        <v/>
      </c>
      <c r="H133" s="151" t="str">
        <f t="shared" si="6"/>
        <v>否</v>
      </c>
      <c r="I133" s="152" t="str">
        <f t="shared" si="7"/>
        <v>项</v>
      </c>
    </row>
    <row r="134" s="116" customFormat="true" ht="18.75" hidden="true" spans="1:9">
      <c r="A134" s="138">
        <v>21463</v>
      </c>
      <c r="B134" s="139" t="s">
        <v>2784</v>
      </c>
      <c r="C134" s="140"/>
      <c r="D134" s="140"/>
      <c r="E134" s="149">
        <v>0</v>
      </c>
      <c r="F134" s="150" t="str">
        <f t="shared" ref="F134:F197" si="8">IF(C134&gt;0,E134/C134-1,IF(C134&lt;0,-(E134/C134-1),""))</f>
        <v/>
      </c>
      <c r="G134" s="150" t="str">
        <f t="shared" ref="G134:G197" si="9">IFERROR(E134/D134,"")</f>
        <v/>
      </c>
      <c r="H134" s="151" t="str">
        <f t="shared" ref="H134:H197" si="10">IF(LEN(A134)=3,"是",IF(B134&lt;&gt;"",IF(SUM(C134:E134)&lt;&gt;0,"是","否"),"是"))</f>
        <v>否</v>
      </c>
      <c r="I134" s="152" t="str">
        <f t="shared" ref="I134:I197" si="11">IF(LEN(A134)=3,"类",IF(LEN(A134)=5,"款","项"))</f>
        <v>款</v>
      </c>
    </row>
    <row r="135" s="119" customFormat="true" ht="18.75" hidden="true" spans="1:9">
      <c r="A135" s="138">
        <v>2146301</v>
      </c>
      <c r="B135" s="139" t="s">
        <v>1831</v>
      </c>
      <c r="C135" s="140"/>
      <c r="D135" s="140"/>
      <c r="E135" s="149">
        <v>0</v>
      </c>
      <c r="F135" s="150" t="str">
        <f t="shared" si="8"/>
        <v/>
      </c>
      <c r="G135" s="150" t="str">
        <f t="shared" si="9"/>
        <v/>
      </c>
      <c r="H135" s="151" t="str">
        <f t="shared" si="10"/>
        <v>否</v>
      </c>
      <c r="I135" s="152" t="str">
        <f t="shared" si="11"/>
        <v>项</v>
      </c>
    </row>
    <row r="136" s="117" customFormat="true" ht="18.75" hidden="true" spans="1:9">
      <c r="A136" s="138">
        <v>2146302</v>
      </c>
      <c r="B136" s="139" t="s">
        <v>2785</v>
      </c>
      <c r="C136" s="140"/>
      <c r="D136" s="140"/>
      <c r="E136" s="149">
        <v>0</v>
      </c>
      <c r="F136" s="150" t="str">
        <f t="shared" si="8"/>
        <v/>
      </c>
      <c r="G136" s="150" t="str">
        <f t="shared" si="9"/>
        <v/>
      </c>
      <c r="H136" s="151" t="str">
        <f t="shared" si="10"/>
        <v>否</v>
      </c>
      <c r="I136" s="152" t="str">
        <f t="shared" si="11"/>
        <v>项</v>
      </c>
    </row>
    <row r="137" s="116" customFormat="true" ht="18.75" hidden="true" spans="1:9">
      <c r="A137" s="138">
        <v>2146303</v>
      </c>
      <c r="B137" s="139" t="s">
        <v>2786</v>
      </c>
      <c r="C137" s="140"/>
      <c r="D137" s="140"/>
      <c r="E137" s="149">
        <v>0</v>
      </c>
      <c r="F137" s="150" t="str">
        <f t="shared" si="8"/>
        <v/>
      </c>
      <c r="G137" s="150" t="str">
        <f t="shared" si="9"/>
        <v/>
      </c>
      <c r="H137" s="151" t="str">
        <f t="shared" si="10"/>
        <v>否</v>
      </c>
      <c r="I137" s="152" t="str">
        <f t="shared" si="11"/>
        <v>项</v>
      </c>
    </row>
    <row r="138" s="118" customFormat="true" ht="18.75" hidden="true" spans="1:9">
      <c r="A138" s="138">
        <v>2146399</v>
      </c>
      <c r="B138" s="139" t="s">
        <v>2787</v>
      </c>
      <c r="C138" s="140"/>
      <c r="D138" s="140"/>
      <c r="E138" s="149">
        <v>0</v>
      </c>
      <c r="F138" s="150" t="str">
        <f t="shared" si="8"/>
        <v/>
      </c>
      <c r="G138" s="150" t="str">
        <f t="shared" si="9"/>
        <v/>
      </c>
      <c r="H138" s="151" t="str">
        <f t="shared" si="10"/>
        <v>否</v>
      </c>
      <c r="I138" s="152" t="str">
        <f t="shared" si="11"/>
        <v>项</v>
      </c>
    </row>
    <row r="139" s="116" customFormat="true" ht="18.75" hidden="true" spans="1:9">
      <c r="A139" s="138">
        <v>21464</v>
      </c>
      <c r="B139" s="139" t="s">
        <v>2788</v>
      </c>
      <c r="C139" s="140"/>
      <c r="D139" s="140"/>
      <c r="E139" s="149">
        <v>0</v>
      </c>
      <c r="F139" s="150" t="str">
        <f t="shared" si="8"/>
        <v/>
      </c>
      <c r="G139" s="150" t="str">
        <f t="shared" si="9"/>
        <v/>
      </c>
      <c r="H139" s="151" t="str">
        <f t="shared" si="10"/>
        <v>否</v>
      </c>
      <c r="I139" s="152" t="str">
        <f t="shared" si="11"/>
        <v>款</v>
      </c>
    </row>
    <row r="140" s="116" customFormat="true" ht="18.75" hidden="true" spans="1:9">
      <c r="A140" s="138">
        <v>2146401</v>
      </c>
      <c r="B140" s="142" t="s">
        <v>2789</v>
      </c>
      <c r="C140" s="140"/>
      <c r="D140" s="140"/>
      <c r="E140" s="149">
        <v>0</v>
      </c>
      <c r="F140" s="150" t="str">
        <f t="shared" si="8"/>
        <v/>
      </c>
      <c r="G140" s="150" t="str">
        <f t="shared" si="9"/>
        <v/>
      </c>
      <c r="H140" s="151" t="str">
        <f t="shared" si="10"/>
        <v>否</v>
      </c>
      <c r="I140" s="152" t="str">
        <f t="shared" si="11"/>
        <v>项</v>
      </c>
    </row>
    <row r="141" s="116" customFormat="true" ht="18.75" hidden="true" spans="1:9">
      <c r="A141" s="138">
        <v>2146402</v>
      </c>
      <c r="B141" s="139" t="s">
        <v>2790</v>
      </c>
      <c r="C141" s="140"/>
      <c r="D141" s="140"/>
      <c r="E141" s="149">
        <v>0</v>
      </c>
      <c r="F141" s="150" t="str">
        <f t="shared" si="8"/>
        <v/>
      </c>
      <c r="G141" s="150" t="str">
        <f t="shared" si="9"/>
        <v/>
      </c>
      <c r="H141" s="151" t="str">
        <f t="shared" si="10"/>
        <v>否</v>
      </c>
      <c r="I141" s="152" t="str">
        <f t="shared" si="11"/>
        <v>项</v>
      </c>
    </row>
    <row r="142" s="116" customFormat="true" ht="18.75" hidden="true" spans="1:9">
      <c r="A142" s="138">
        <v>2146403</v>
      </c>
      <c r="B142" s="139" t="s">
        <v>2791</v>
      </c>
      <c r="C142" s="140"/>
      <c r="D142" s="140"/>
      <c r="E142" s="149">
        <v>0</v>
      </c>
      <c r="F142" s="150" t="str">
        <f t="shared" si="8"/>
        <v/>
      </c>
      <c r="G142" s="150" t="str">
        <f t="shared" si="9"/>
        <v/>
      </c>
      <c r="H142" s="151" t="str">
        <f t="shared" si="10"/>
        <v>否</v>
      </c>
      <c r="I142" s="152" t="str">
        <f t="shared" si="11"/>
        <v>项</v>
      </c>
    </row>
    <row r="143" s="119" customFormat="true" ht="18.75" hidden="true" spans="1:9">
      <c r="A143" s="138">
        <v>2146404</v>
      </c>
      <c r="B143" s="139" t="s">
        <v>2792</v>
      </c>
      <c r="C143" s="140"/>
      <c r="D143" s="140"/>
      <c r="E143" s="149">
        <v>0</v>
      </c>
      <c r="F143" s="150" t="str">
        <f t="shared" si="8"/>
        <v/>
      </c>
      <c r="G143" s="150" t="str">
        <f t="shared" si="9"/>
        <v/>
      </c>
      <c r="H143" s="151" t="str">
        <f t="shared" si="10"/>
        <v>否</v>
      </c>
      <c r="I143" s="152" t="str">
        <f t="shared" si="11"/>
        <v>项</v>
      </c>
    </row>
    <row r="144" s="116" customFormat="true" ht="18.75" hidden="true" spans="1:9">
      <c r="A144" s="138">
        <v>2146405</v>
      </c>
      <c r="B144" s="139" t="s">
        <v>2793</v>
      </c>
      <c r="C144" s="140"/>
      <c r="D144" s="140"/>
      <c r="E144" s="149">
        <v>0</v>
      </c>
      <c r="F144" s="150" t="str">
        <f t="shared" si="8"/>
        <v/>
      </c>
      <c r="G144" s="150" t="str">
        <f t="shared" si="9"/>
        <v/>
      </c>
      <c r="H144" s="151" t="str">
        <f t="shared" si="10"/>
        <v>否</v>
      </c>
      <c r="I144" s="152" t="str">
        <f t="shared" si="11"/>
        <v>项</v>
      </c>
    </row>
    <row r="145" s="116" customFormat="true" ht="18.75" hidden="true" spans="1:9">
      <c r="A145" s="138">
        <v>2146406</v>
      </c>
      <c r="B145" s="139" t="s">
        <v>2794</v>
      </c>
      <c r="C145" s="140"/>
      <c r="D145" s="140"/>
      <c r="E145" s="149">
        <v>0</v>
      </c>
      <c r="F145" s="150" t="str">
        <f t="shared" si="8"/>
        <v/>
      </c>
      <c r="G145" s="150" t="str">
        <f t="shared" si="9"/>
        <v/>
      </c>
      <c r="H145" s="151" t="str">
        <f t="shared" si="10"/>
        <v>否</v>
      </c>
      <c r="I145" s="152" t="str">
        <f t="shared" si="11"/>
        <v>项</v>
      </c>
    </row>
    <row r="146" s="116" customFormat="true" ht="18.75" hidden="true" spans="1:9">
      <c r="A146" s="138">
        <v>2146407</v>
      </c>
      <c r="B146" s="139" t="s">
        <v>2795</v>
      </c>
      <c r="C146" s="140"/>
      <c r="D146" s="140"/>
      <c r="E146" s="149">
        <v>0</v>
      </c>
      <c r="F146" s="150" t="str">
        <f t="shared" si="8"/>
        <v/>
      </c>
      <c r="G146" s="150" t="str">
        <f t="shared" si="9"/>
        <v/>
      </c>
      <c r="H146" s="151" t="str">
        <f t="shared" si="10"/>
        <v>否</v>
      </c>
      <c r="I146" s="152" t="str">
        <f t="shared" si="11"/>
        <v>项</v>
      </c>
    </row>
    <row r="147" s="118" customFormat="true" ht="18.75" hidden="true" spans="1:9">
      <c r="A147" s="138">
        <v>2146499</v>
      </c>
      <c r="B147" s="139" t="s">
        <v>2796</v>
      </c>
      <c r="C147" s="140"/>
      <c r="D147" s="140"/>
      <c r="E147" s="149">
        <v>0</v>
      </c>
      <c r="F147" s="150" t="str">
        <f t="shared" si="8"/>
        <v/>
      </c>
      <c r="G147" s="150" t="str">
        <f t="shared" si="9"/>
        <v/>
      </c>
      <c r="H147" s="151" t="str">
        <f t="shared" si="10"/>
        <v>否</v>
      </c>
      <c r="I147" s="152" t="str">
        <f t="shared" si="11"/>
        <v>项</v>
      </c>
    </row>
    <row r="148" s="116" customFormat="true" ht="18.75" hidden="true" spans="1:9">
      <c r="A148" s="138">
        <v>21468</v>
      </c>
      <c r="B148" s="139" t="s">
        <v>2797</v>
      </c>
      <c r="C148" s="140"/>
      <c r="D148" s="140"/>
      <c r="E148" s="149">
        <v>0</v>
      </c>
      <c r="F148" s="150" t="str">
        <f t="shared" si="8"/>
        <v/>
      </c>
      <c r="G148" s="150" t="str">
        <f t="shared" si="9"/>
        <v/>
      </c>
      <c r="H148" s="151" t="str">
        <f t="shared" si="10"/>
        <v>否</v>
      </c>
      <c r="I148" s="152" t="str">
        <f t="shared" si="11"/>
        <v>款</v>
      </c>
    </row>
    <row r="149" s="119" customFormat="true" ht="18.75" hidden="true" spans="1:9">
      <c r="A149" s="138">
        <v>2146801</v>
      </c>
      <c r="B149" s="142" t="s">
        <v>2798</v>
      </c>
      <c r="C149" s="140"/>
      <c r="D149" s="140"/>
      <c r="E149" s="149">
        <v>0</v>
      </c>
      <c r="F149" s="150" t="str">
        <f t="shared" si="8"/>
        <v/>
      </c>
      <c r="G149" s="150" t="str">
        <f t="shared" si="9"/>
        <v/>
      </c>
      <c r="H149" s="151" t="str">
        <f t="shared" si="10"/>
        <v>否</v>
      </c>
      <c r="I149" s="152" t="str">
        <f t="shared" si="11"/>
        <v>项</v>
      </c>
    </row>
    <row r="150" s="116" customFormat="true" ht="18.75" hidden="true" spans="1:9">
      <c r="A150" s="138">
        <v>2146802</v>
      </c>
      <c r="B150" s="142" t="s">
        <v>2799</v>
      </c>
      <c r="C150" s="140"/>
      <c r="D150" s="140"/>
      <c r="E150" s="149">
        <v>0</v>
      </c>
      <c r="F150" s="150" t="str">
        <f t="shared" si="8"/>
        <v/>
      </c>
      <c r="G150" s="150" t="str">
        <f t="shared" si="9"/>
        <v/>
      </c>
      <c r="H150" s="151" t="str">
        <f t="shared" si="10"/>
        <v>否</v>
      </c>
      <c r="I150" s="152" t="str">
        <f t="shared" si="11"/>
        <v>项</v>
      </c>
    </row>
    <row r="151" s="116" customFormat="true" ht="18.75" hidden="true" spans="1:9">
      <c r="A151" s="138">
        <v>2146803</v>
      </c>
      <c r="B151" s="139" t="s">
        <v>2800</v>
      </c>
      <c r="C151" s="140"/>
      <c r="D151" s="140"/>
      <c r="E151" s="149">
        <v>0</v>
      </c>
      <c r="F151" s="150" t="str">
        <f t="shared" si="8"/>
        <v/>
      </c>
      <c r="G151" s="150" t="str">
        <f t="shared" si="9"/>
        <v/>
      </c>
      <c r="H151" s="151" t="str">
        <f t="shared" si="10"/>
        <v>否</v>
      </c>
      <c r="I151" s="152" t="str">
        <f t="shared" si="11"/>
        <v>项</v>
      </c>
    </row>
    <row r="152" s="119" customFormat="true" ht="18.75" hidden="true" spans="1:9">
      <c r="A152" s="138">
        <v>2146804</v>
      </c>
      <c r="B152" s="139" t="s">
        <v>2801</v>
      </c>
      <c r="C152" s="140"/>
      <c r="D152" s="140"/>
      <c r="E152" s="149">
        <v>0</v>
      </c>
      <c r="F152" s="150" t="str">
        <f t="shared" si="8"/>
        <v/>
      </c>
      <c r="G152" s="150" t="str">
        <f t="shared" si="9"/>
        <v/>
      </c>
      <c r="H152" s="151" t="str">
        <f t="shared" si="10"/>
        <v>否</v>
      </c>
      <c r="I152" s="152" t="str">
        <f t="shared" si="11"/>
        <v>项</v>
      </c>
    </row>
    <row r="153" s="119" customFormat="true" ht="18.75" hidden="true" spans="1:9">
      <c r="A153" s="138">
        <v>2146805</v>
      </c>
      <c r="B153" s="139" t="s">
        <v>2802</v>
      </c>
      <c r="C153" s="140"/>
      <c r="D153" s="140"/>
      <c r="E153" s="149">
        <v>0</v>
      </c>
      <c r="F153" s="150" t="str">
        <f t="shared" si="8"/>
        <v/>
      </c>
      <c r="G153" s="150" t="str">
        <f t="shared" si="9"/>
        <v/>
      </c>
      <c r="H153" s="151" t="str">
        <f t="shared" si="10"/>
        <v>否</v>
      </c>
      <c r="I153" s="152" t="str">
        <f t="shared" si="11"/>
        <v>项</v>
      </c>
    </row>
    <row r="154" s="116" customFormat="true" ht="18.75" hidden="true" spans="1:9">
      <c r="A154" s="138">
        <v>2146899</v>
      </c>
      <c r="B154" s="139" t="s">
        <v>2803</v>
      </c>
      <c r="C154" s="140"/>
      <c r="D154" s="140"/>
      <c r="E154" s="149">
        <v>0</v>
      </c>
      <c r="F154" s="150" t="str">
        <f t="shared" si="8"/>
        <v/>
      </c>
      <c r="G154" s="150" t="str">
        <f t="shared" si="9"/>
        <v/>
      </c>
      <c r="H154" s="151" t="str">
        <f t="shared" si="10"/>
        <v>否</v>
      </c>
      <c r="I154" s="152" t="str">
        <f t="shared" si="11"/>
        <v>项</v>
      </c>
    </row>
    <row r="155" s="116" customFormat="true" ht="18.75" hidden="true" spans="1:9">
      <c r="A155" s="138">
        <v>21469</v>
      </c>
      <c r="B155" s="139" t="s">
        <v>2804</v>
      </c>
      <c r="C155" s="140"/>
      <c r="D155" s="140"/>
      <c r="E155" s="149">
        <v>0</v>
      </c>
      <c r="F155" s="150" t="str">
        <f t="shared" si="8"/>
        <v/>
      </c>
      <c r="G155" s="150" t="str">
        <f t="shared" si="9"/>
        <v/>
      </c>
      <c r="H155" s="151" t="str">
        <f t="shared" si="10"/>
        <v>否</v>
      </c>
      <c r="I155" s="152" t="str">
        <f t="shared" si="11"/>
        <v>款</v>
      </c>
    </row>
    <row r="156" s="116" customFormat="true" ht="18.75" hidden="true" spans="1:9">
      <c r="A156" s="138">
        <v>2146901</v>
      </c>
      <c r="B156" s="139" t="s">
        <v>2805</v>
      </c>
      <c r="C156" s="140"/>
      <c r="D156" s="140"/>
      <c r="E156" s="149">
        <v>0</v>
      </c>
      <c r="F156" s="150" t="str">
        <f t="shared" si="8"/>
        <v/>
      </c>
      <c r="G156" s="150" t="str">
        <f t="shared" si="9"/>
        <v/>
      </c>
      <c r="H156" s="151" t="str">
        <f t="shared" si="10"/>
        <v>否</v>
      </c>
      <c r="I156" s="152" t="str">
        <f t="shared" si="11"/>
        <v>项</v>
      </c>
    </row>
    <row r="157" s="116" customFormat="true" ht="18.75" hidden="true" spans="1:9">
      <c r="A157" s="138">
        <v>2146902</v>
      </c>
      <c r="B157" s="142" t="s">
        <v>1879</v>
      </c>
      <c r="C157" s="140"/>
      <c r="D157" s="140"/>
      <c r="E157" s="149">
        <v>0</v>
      </c>
      <c r="F157" s="150" t="str">
        <f t="shared" si="8"/>
        <v/>
      </c>
      <c r="G157" s="150" t="str">
        <f t="shared" si="9"/>
        <v/>
      </c>
      <c r="H157" s="151" t="str">
        <f t="shared" si="10"/>
        <v>否</v>
      </c>
      <c r="I157" s="152" t="str">
        <f t="shared" si="11"/>
        <v>项</v>
      </c>
    </row>
    <row r="158" s="116" customFormat="true" ht="18.75" hidden="true" spans="1:9">
      <c r="A158" s="138">
        <v>2146903</v>
      </c>
      <c r="B158" s="139" t="s">
        <v>2806</v>
      </c>
      <c r="C158" s="140"/>
      <c r="D158" s="140"/>
      <c r="E158" s="149">
        <v>0</v>
      </c>
      <c r="F158" s="150" t="str">
        <f t="shared" si="8"/>
        <v/>
      </c>
      <c r="G158" s="150" t="str">
        <f t="shared" si="9"/>
        <v/>
      </c>
      <c r="H158" s="151" t="str">
        <f t="shared" si="10"/>
        <v>否</v>
      </c>
      <c r="I158" s="152" t="str">
        <f t="shared" si="11"/>
        <v>项</v>
      </c>
    </row>
    <row r="159" s="119" customFormat="true" ht="18.75" hidden="true" spans="1:9">
      <c r="A159" s="138">
        <v>2146904</v>
      </c>
      <c r="B159" s="139" t="s">
        <v>2807</v>
      </c>
      <c r="C159" s="140"/>
      <c r="D159" s="140"/>
      <c r="E159" s="149">
        <v>0</v>
      </c>
      <c r="F159" s="150" t="str">
        <f t="shared" si="8"/>
        <v/>
      </c>
      <c r="G159" s="150" t="str">
        <f t="shared" si="9"/>
        <v/>
      </c>
      <c r="H159" s="151" t="str">
        <f t="shared" si="10"/>
        <v>否</v>
      </c>
      <c r="I159" s="152" t="str">
        <f t="shared" si="11"/>
        <v>项</v>
      </c>
    </row>
    <row r="160" s="119" customFormat="true" ht="18.75" hidden="true" spans="1:9">
      <c r="A160" s="138">
        <v>2146906</v>
      </c>
      <c r="B160" s="139" t="s">
        <v>2808</v>
      </c>
      <c r="C160" s="140"/>
      <c r="D160" s="140"/>
      <c r="E160" s="149">
        <v>0</v>
      </c>
      <c r="F160" s="150" t="str">
        <f t="shared" si="8"/>
        <v/>
      </c>
      <c r="G160" s="150" t="str">
        <f t="shared" si="9"/>
        <v/>
      </c>
      <c r="H160" s="151" t="str">
        <f t="shared" si="10"/>
        <v>否</v>
      </c>
      <c r="I160" s="152" t="str">
        <f t="shared" si="11"/>
        <v>项</v>
      </c>
    </row>
    <row r="161" s="119" customFormat="true" ht="18.75" hidden="true" spans="1:9">
      <c r="A161" s="138">
        <v>2146907</v>
      </c>
      <c r="B161" s="139" t="s">
        <v>2809</v>
      </c>
      <c r="C161" s="140"/>
      <c r="D161" s="140"/>
      <c r="E161" s="149">
        <v>0</v>
      </c>
      <c r="F161" s="150" t="str">
        <f t="shared" si="8"/>
        <v/>
      </c>
      <c r="G161" s="150" t="str">
        <f t="shared" si="9"/>
        <v/>
      </c>
      <c r="H161" s="151" t="str">
        <f t="shared" si="10"/>
        <v>否</v>
      </c>
      <c r="I161" s="152" t="str">
        <f t="shared" si="11"/>
        <v>项</v>
      </c>
    </row>
    <row r="162" s="119" customFormat="true" ht="18.75" hidden="true" spans="1:9">
      <c r="A162" s="138">
        <v>2146908</v>
      </c>
      <c r="B162" s="139" t="s">
        <v>2810</v>
      </c>
      <c r="C162" s="140"/>
      <c r="D162" s="140"/>
      <c r="E162" s="149">
        <v>0</v>
      </c>
      <c r="F162" s="150" t="str">
        <f t="shared" si="8"/>
        <v/>
      </c>
      <c r="G162" s="150" t="str">
        <f t="shared" si="9"/>
        <v/>
      </c>
      <c r="H162" s="151" t="str">
        <f t="shared" si="10"/>
        <v>否</v>
      </c>
      <c r="I162" s="152" t="str">
        <f t="shared" si="11"/>
        <v>项</v>
      </c>
    </row>
    <row r="163" s="119" customFormat="true" ht="18.75" hidden="true" spans="1:9">
      <c r="A163" s="138">
        <v>2146999</v>
      </c>
      <c r="B163" s="142" t="s">
        <v>2811</v>
      </c>
      <c r="C163" s="140"/>
      <c r="D163" s="140"/>
      <c r="E163" s="149">
        <v>0</v>
      </c>
      <c r="F163" s="150" t="str">
        <f t="shared" si="8"/>
        <v/>
      </c>
      <c r="G163" s="150" t="str">
        <f t="shared" si="9"/>
        <v/>
      </c>
      <c r="H163" s="151" t="str">
        <f t="shared" si="10"/>
        <v>否</v>
      </c>
      <c r="I163" s="152" t="str">
        <f t="shared" si="11"/>
        <v>项</v>
      </c>
    </row>
    <row r="164" s="119" customFormat="true" ht="37.5" hidden="true" spans="1:9">
      <c r="A164" s="138">
        <v>21470</v>
      </c>
      <c r="B164" s="139" t="s">
        <v>2812</v>
      </c>
      <c r="C164" s="140"/>
      <c r="D164" s="140"/>
      <c r="E164" s="149">
        <v>0</v>
      </c>
      <c r="F164" s="150" t="str">
        <f t="shared" si="8"/>
        <v/>
      </c>
      <c r="G164" s="150" t="str">
        <f t="shared" si="9"/>
        <v/>
      </c>
      <c r="H164" s="151" t="str">
        <f t="shared" si="10"/>
        <v>否</v>
      </c>
      <c r="I164" s="152" t="str">
        <f t="shared" si="11"/>
        <v>款</v>
      </c>
    </row>
    <row r="165" s="119" customFormat="true" ht="18.75" hidden="true" spans="1:9">
      <c r="A165" s="138">
        <v>2147001</v>
      </c>
      <c r="B165" s="139" t="s">
        <v>1817</v>
      </c>
      <c r="C165" s="140"/>
      <c r="D165" s="140"/>
      <c r="E165" s="149">
        <v>0</v>
      </c>
      <c r="F165" s="150" t="str">
        <f t="shared" si="8"/>
        <v/>
      </c>
      <c r="G165" s="150" t="str">
        <f t="shared" si="9"/>
        <v/>
      </c>
      <c r="H165" s="151" t="str">
        <f t="shared" si="10"/>
        <v>否</v>
      </c>
      <c r="I165" s="152" t="str">
        <f t="shared" si="11"/>
        <v>项</v>
      </c>
    </row>
    <row r="166" s="119" customFormat="true" ht="37.5" hidden="true" spans="1:9">
      <c r="A166" s="138">
        <v>2147099</v>
      </c>
      <c r="B166" s="142" t="s">
        <v>2813</v>
      </c>
      <c r="C166" s="140"/>
      <c r="D166" s="140"/>
      <c r="E166" s="149">
        <v>0</v>
      </c>
      <c r="F166" s="150" t="str">
        <f t="shared" si="8"/>
        <v/>
      </c>
      <c r="G166" s="150" t="str">
        <f t="shared" si="9"/>
        <v/>
      </c>
      <c r="H166" s="151" t="str">
        <f t="shared" si="10"/>
        <v>否</v>
      </c>
      <c r="I166" s="152" t="str">
        <f t="shared" si="11"/>
        <v>项</v>
      </c>
    </row>
    <row r="167" s="119" customFormat="true" ht="37.5" hidden="true" spans="1:9">
      <c r="A167" s="138">
        <v>21471</v>
      </c>
      <c r="B167" s="142" t="s">
        <v>2814</v>
      </c>
      <c r="C167" s="140"/>
      <c r="D167" s="140"/>
      <c r="E167" s="149">
        <v>0</v>
      </c>
      <c r="F167" s="150" t="str">
        <f t="shared" si="8"/>
        <v/>
      </c>
      <c r="G167" s="150" t="str">
        <f t="shared" si="9"/>
        <v/>
      </c>
      <c r="H167" s="151" t="str">
        <f t="shared" si="10"/>
        <v>否</v>
      </c>
      <c r="I167" s="152" t="str">
        <f t="shared" si="11"/>
        <v>款</v>
      </c>
    </row>
    <row r="168" s="119" customFormat="true" ht="18.75" hidden="true" spans="1:9">
      <c r="A168" s="138">
        <v>2147101</v>
      </c>
      <c r="B168" s="139" t="s">
        <v>1817</v>
      </c>
      <c r="C168" s="140"/>
      <c r="D168" s="140"/>
      <c r="E168" s="149">
        <v>0</v>
      </c>
      <c r="F168" s="150" t="str">
        <f t="shared" si="8"/>
        <v/>
      </c>
      <c r="G168" s="150" t="str">
        <f t="shared" si="9"/>
        <v/>
      </c>
      <c r="H168" s="151" t="str">
        <f t="shared" si="10"/>
        <v>否</v>
      </c>
      <c r="I168" s="152" t="str">
        <f t="shared" si="11"/>
        <v>项</v>
      </c>
    </row>
    <row r="169" s="119" customFormat="true" ht="37.5" hidden="true" spans="1:9">
      <c r="A169" s="138">
        <v>2147199</v>
      </c>
      <c r="B169" s="139" t="s">
        <v>2815</v>
      </c>
      <c r="C169" s="140"/>
      <c r="D169" s="140"/>
      <c r="E169" s="149">
        <v>0</v>
      </c>
      <c r="F169" s="150" t="str">
        <f t="shared" si="8"/>
        <v/>
      </c>
      <c r="G169" s="150" t="str">
        <f t="shared" si="9"/>
        <v/>
      </c>
      <c r="H169" s="151" t="str">
        <f t="shared" si="10"/>
        <v>否</v>
      </c>
      <c r="I169" s="152" t="str">
        <f t="shared" si="11"/>
        <v>项</v>
      </c>
    </row>
    <row r="170" s="119" customFormat="true" ht="37.5" hidden="true" spans="1:9">
      <c r="A170" s="138">
        <v>21472</v>
      </c>
      <c r="B170" s="139" t="s">
        <v>2816</v>
      </c>
      <c r="C170" s="140"/>
      <c r="D170" s="140"/>
      <c r="E170" s="149">
        <v>0</v>
      </c>
      <c r="F170" s="150" t="str">
        <f t="shared" si="8"/>
        <v/>
      </c>
      <c r="G170" s="150" t="str">
        <f t="shared" si="9"/>
        <v/>
      </c>
      <c r="H170" s="151" t="str">
        <f t="shared" si="10"/>
        <v>否</v>
      </c>
      <c r="I170" s="152" t="str">
        <f t="shared" si="11"/>
        <v>款</v>
      </c>
    </row>
    <row r="171" s="119" customFormat="true" ht="37.5" hidden="true" spans="1:9">
      <c r="A171" s="138">
        <v>21473</v>
      </c>
      <c r="B171" s="139" t="s">
        <v>2817</v>
      </c>
      <c r="C171" s="140"/>
      <c r="D171" s="140"/>
      <c r="E171" s="149">
        <v>0</v>
      </c>
      <c r="F171" s="150" t="str">
        <f t="shared" si="8"/>
        <v/>
      </c>
      <c r="G171" s="150" t="str">
        <f t="shared" si="9"/>
        <v/>
      </c>
      <c r="H171" s="151" t="str">
        <f t="shared" si="10"/>
        <v>否</v>
      </c>
      <c r="I171" s="152" t="str">
        <f t="shared" si="11"/>
        <v>款</v>
      </c>
    </row>
    <row r="172" s="119" customFormat="true" ht="18.75" hidden="true" spans="1:9">
      <c r="A172" s="138">
        <v>2147301</v>
      </c>
      <c r="B172" s="139" t="s">
        <v>1831</v>
      </c>
      <c r="C172" s="140"/>
      <c r="D172" s="140"/>
      <c r="E172" s="149">
        <v>0</v>
      </c>
      <c r="F172" s="150" t="str">
        <f t="shared" si="8"/>
        <v/>
      </c>
      <c r="G172" s="150" t="str">
        <f t="shared" si="9"/>
        <v/>
      </c>
      <c r="H172" s="151" t="str">
        <f t="shared" si="10"/>
        <v>否</v>
      </c>
      <c r="I172" s="152" t="str">
        <f t="shared" si="11"/>
        <v>项</v>
      </c>
    </row>
    <row r="173" s="119" customFormat="true" ht="18.75" hidden="true" spans="1:9">
      <c r="A173" s="138">
        <v>2147303</v>
      </c>
      <c r="B173" s="142" t="s">
        <v>2786</v>
      </c>
      <c r="C173" s="140"/>
      <c r="D173" s="140"/>
      <c r="E173" s="149">
        <v>0</v>
      </c>
      <c r="F173" s="150" t="str">
        <f t="shared" si="8"/>
        <v/>
      </c>
      <c r="G173" s="150" t="str">
        <f t="shared" si="9"/>
        <v/>
      </c>
      <c r="H173" s="151" t="str">
        <f t="shared" si="10"/>
        <v>否</v>
      </c>
      <c r="I173" s="152" t="str">
        <f t="shared" si="11"/>
        <v>项</v>
      </c>
    </row>
    <row r="174" s="119" customFormat="true" ht="37.5" hidden="true" spans="1:9">
      <c r="A174" s="138">
        <v>2147399</v>
      </c>
      <c r="B174" s="153" t="s">
        <v>2818</v>
      </c>
      <c r="C174" s="140"/>
      <c r="D174" s="140"/>
      <c r="E174" s="149">
        <v>0</v>
      </c>
      <c r="F174" s="150" t="str">
        <f t="shared" si="8"/>
        <v/>
      </c>
      <c r="G174" s="150" t="str">
        <f t="shared" si="9"/>
        <v/>
      </c>
      <c r="H174" s="151" t="str">
        <f t="shared" si="10"/>
        <v>否</v>
      </c>
      <c r="I174" s="152" t="str">
        <f t="shared" si="11"/>
        <v>项</v>
      </c>
    </row>
    <row r="175" s="113" customFormat="true" ht="18.75" spans="1:9">
      <c r="A175" s="131">
        <v>215</v>
      </c>
      <c r="B175" s="154" t="s">
        <v>2819</v>
      </c>
      <c r="C175" s="136"/>
      <c r="D175" s="136"/>
      <c r="E175" s="133">
        <v>0</v>
      </c>
      <c r="F175" s="147" t="str">
        <f t="shared" si="8"/>
        <v/>
      </c>
      <c r="G175" s="147" t="str">
        <f>IFERROR(E175/D175-1,"")</f>
        <v/>
      </c>
      <c r="H175" s="148" t="str">
        <f t="shared" si="10"/>
        <v>是</v>
      </c>
      <c r="I175" s="114" t="str">
        <f t="shared" si="11"/>
        <v>类</v>
      </c>
    </row>
    <row r="176" s="119" customFormat="true" ht="18.75" hidden="true" spans="1:9">
      <c r="A176" s="138">
        <v>21562</v>
      </c>
      <c r="B176" s="153" t="s">
        <v>2820</v>
      </c>
      <c r="C176" s="140"/>
      <c r="D176" s="140"/>
      <c r="E176" s="149">
        <v>0</v>
      </c>
      <c r="F176" s="150" t="str">
        <f t="shared" si="8"/>
        <v/>
      </c>
      <c r="G176" s="150" t="str">
        <f t="shared" si="9"/>
        <v/>
      </c>
      <c r="H176" s="151" t="str">
        <f t="shared" si="10"/>
        <v>否</v>
      </c>
      <c r="I176" s="152" t="str">
        <f t="shared" si="11"/>
        <v>款</v>
      </c>
    </row>
    <row r="177" s="119" customFormat="true" ht="18.75" hidden="true" spans="1:9">
      <c r="A177" s="138">
        <v>2156202</v>
      </c>
      <c r="B177" s="153" t="s">
        <v>2821</v>
      </c>
      <c r="C177" s="140"/>
      <c r="D177" s="140"/>
      <c r="E177" s="149">
        <v>0</v>
      </c>
      <c r="F177" s="150" t="str">
        <f t="shared" si="8"/>
        <v/>
      </c>
      <c r="G177" s="150" t="str">
        <f t="shared" si="9"/>
        <v/>
      </c>
      <c r="H177" s="151" t="str">
        <f t="shared" si="10"/>
        <v>否</v>
      </c>
      <c r="I177" s="152" t="str">
        <f t="shared" si="11"/>
        <v>项</v>
      </c>
    </row>
    <row r="178" s="119" customFormat="true" ht="18.75" hidden="true" spans="1:9">
      <c r="A178" s="138">
        <v>2156299</v>
      </c>
      <c r="B178" s="153" t="s">
        <v>2822</v>
      </c>
      <c r="C178" s="140"/>
      <c r="D178" s="140"/>
      <c r="E178" s="149">
        <v>0</v>
      </c>
      <c r="F178" s="150" t="str">
        <f t="shared" si="8"/>
        <v/>
      </c>
      <c r="G178" s="150" t="str">
        <f t="shared" si="9"/>
        <v/>
      </c>
      <c r="H178" s="151" t="str">
        <f t="shared" si="10"/>
        <v>否</v>
      </c>
      <c r="I178" s="152" t="str">
        <f t="shared" si="11"/>
        <v>项</v>
      </c>
    </row>
    <row r="179" s="113" customFormat="true" ht="18.75" spans="1:9">
      <c r="A179" s="131">
        <v>229</v>
      </c>
      <c r="B179" s="154" t="s">
        <v>2823</v>
      </c>
      <c r="C179" s="136">
        <v>19528</v>
      </c>
      <c r="D179" s="136">
        <v>90200</v>
      </c>
      <c r="E179" s="133">
        <f>E180+E184+E193</f>
        <v>40029</v>
      </c>
      <c r="F179" s="147">
        <f t="shared" si="8"/>
        <v>1.05</v>
      </c>
      <c r="G179" s="147">
        <f>IFERROR(E179/D179-1,"")</f>
        <v>-0.556</v>
      </c>
      <c r="H179" s="148" t="str">
        <f t="shared" si="10"/>
        <v>是</v>
      </c>
      <c r="I179" s="114" t="str">
        <f t="shared" si="11"/>
        <v>类</v>
      </c>
    </row>
    <row r="180" s="113" customFormat="true" ht="37.5" spans="1:9">
      <c r="A180" s="134">
        <v>22904</v>
      </c>
      <c r="B180" s="155" t="s">
        <v>2824</v>
      </c>
      <c r="C180" s="136">
        <v>19500</v>
      </c>
      <c r="D180" s="136">
        <v>90000</v>
      </c>
      <c r="E180" s="133">
        <f>SUM(E181:E183)</f>
        <v>40000</v>
      </c>
      <c r="F180" s="147">
        <f t="shared" si="8"/>
        <v>1.051</v>
      </c>
      <c r="G180" s="147">
        <f>IFERROR(E180/D180-1,"")</f>
        <v>-0.556</v>
      </c>
      <c r="H180" s="148" t="str">
        <f t="shared" si="10"/>
        <v>是</v>
      </c>
      <c r="I180" s="114" t="str">
        <f t="shared" si="11"/>
        <v>款</v>
      </c>
    </row>
    <row r="181" s="113" customFormat="true" ht="18.75" hidden="true" spans="1:9">
      <c r="A181" s="134">
        <v>2290401</v>
      </c>
      <c r="B181" s="155" t="s">
        <v>2825</v>
      </c>
      <c r="C181" s="136"/>
      <c r="D181" s="136"/>
      <c r="E181" s="133"/>
      <c r="F181" s="147" t="str">
        <f t="shared" si="8"/>
        <v/>
      </c>
      <c r="G181" s="147" t="str">
        <f>IFERROR(E181/D181-1,"")</f>
        <v/>
      </c>
      <c r="H181" s="148" t="str">
        <f t="shared" si="10"/>
        <v>否</v>
      </c>
      <c r="I181" s="114" t="str">
        <f t="shared" si="11"/>
        <v>项</v>
      </c>
    </row>
    <row r="182" s="113" customFormat="true" ht="37.5" spans="1:9">
      <c r="A182" s="134">
        <v>2290402</v>
      </c>
      <c r="B182" s="155" t="s">
        <v>2826</v>
      </c>
      <c r="C182" s="136">
        <v>19500</v>
      </c>
      <c r="D182" s="136">
        <v>90000</v>
      </c>
      <c r="E182" s="133">
        <v>40000</v>
      </c>
      <c r="F182" s="147">
        <f t="shared" si="8"/>
        <v>1.051</v>
      </c>
      <c r="G182" s="147">
        <f>IFERROR(E182/D182-1,"")</f>
        <v>-0.556</v>
      </c>
      <c r="H182" s="148" t="str">
        <f t="shared" si="10"/>
        <v>是</v>
      </c>
      <c r="I182" s="114" t="str">
        <f t="shared" si="11"/>
        <v>项</v>
      </c>
    </row>
    <row r="183" s="119" customFormat="true" ht="37.5" hidden="true" spans="1:9">
      <c r="A183" s="138">
        <v>2290403</v>
      </c>
      <c r="B183" s="153" t="s">
        <v>2827</v>
      </c>
      <c r="C183" s="140"/>
      <c r="D183" s="140"/>
      <c r="E183" s="149">
        <v>0</v>
      </c>
      <c r="F183" s="150" t="str">
        <f t="shared" si="8"/>
        <v/>
      </c>
      <c r="G183" s="150" t="str">
        <f t="shared" si="9"/>
        <v/>
      </c>
      <c r="H183" s="151" t="str">
        <f t="shared" si="10"/>
        <v>否</v>
      </c>
      <c r="I183" s="152" t="str">
        <f t="shared" si="11"/>
        <v>项</v>
      </c>
    </row>
    <row r="184" s="113" customFormat="true" ht="18.75" hidden="true" spans="1:9">
      <c r="A184" s="134">
        <v>22908</v>
      </c>
      <c r="B184" s="155" t="s">
        <v>2828</v>
      </c>
      <c r="C184" s="136"/>
      <c r="D184" s="136"/>
      <c r="E184" s="133"/>
      <c r="F184" s="147" t="str">
        <f t="shared" si="8"/>
        <v/>
      </c>
      <c r="G184" s="147" t="str">
        <f>IFERROR(E184/D184-1,"")</f>
        <v/>
      </c>
      <c r="H184" s="148" t="str">
        <f t="shared" si="10"/>
        <v>否</v>
      </c>
      <c r="I184" s="114" t="str">
        <f t="shared" si="11"/>
        <v>款</v>
      </c>
    </row>
    <row r="185" s="119" customFormat="true" ht="18.75" hidden="true" spans="1:9">
      <c r="A185" s="138">
        <v>2290802</v>
      </c>
      <c r="B185" s="153" t="s">
        <v>2829</v>
      </c>
      <c r="C185" s="140"/>
      <c r="D185" s="140"/>
      <c r="E185" s="149">
        <v>0</v>
      </c>
      <c r="F185" s="150" t="str">
        <f t="shared" si="8"/>
        <v/>
      </c>
      <c r="G185" s="150" t="str">
        <f t="shared" si="9"/>
        <v/>
      </c>
      <c r="H185" s="151" t="str">
        <f t="shared" si="10"/>
        <v>否</v>
      </c>
      <c r="I185" s="152" t="str">
        <f t="shared" si="11"/>
        <v>项</v>
      </c>
    </row>
    <row r="186" s="119" customFormat="true" ht="18.75" hidden="true" spans="1:9">
      <c r="A186" s="138">
        <v>2290803</v>
      </c>
      <c r="B186" s="153" t="s">
        <v>2830</v>
      </c>
      <c r="C186" s="140"/>
      <c r="D186" s="140"/>
      <c r="E186" s="149">
        <v>0</v>
      </c>
      <c r="F186" s="150" t="str">
        <f t="shared" si="8"/>
        <v/>
      </c>
      <c r="G186" s="150" t="str">
        <f t="shared" si="9"/>
        <v/>
      </c>
      <c r="H186" s="151" t="str">
        <f t="shared" si="10"/>
        <v>否</v>
      </c>
      <c r="I186" s="152" t="str">
        <f t="shared" si="11"/>
        <v>项</v>
      </c>
    </row>
    <row r="187" s="113" customFormat="true" ht="18.75" hidden="true" spans="1:9">
      <c r="A187" s="134">
        <v>2290804</v>
      </c>
      <c r="B187" s="155" t="s">
        <v>2831</v>
      </c>
      <c r="C187" s="136"/>
      <c r="D187" s="136"/>
      <c r="E187" s="133"/>
      <c r="F187" s="147" t="str">
        <f t="shared" si="8"/>
        <v/>
      </c>
      <c r="G187" s="147" t="str">
        <f>IFERROR(E187/D187-1,"")</f>
        <v/>
      </c>
      <c r="H187" s="148" t="str">
        <f t="shared" si="10"/>
        <v>否</v>
      </c>
      <c r="I187" s="114" t="str">
        <f t="shared" si="11"/>
        <v>项</v>
      </c>
    </row>
    <row r="188" s="119" customFormat="true" ht="18.75" hidden="true" spans="1:9">
      <c r="A188" s="138">
        <v>2290805</v>
      </c>
      <c r="B188" s="153" t="s">
        <v>2832</v>
      </c>
      <c r="C188" s="140"/>
      <c r="D188" s="140"/>
      <c r="E188" s="149">
        <v>0</v>
      </c>
      <c r="F188" s="150" t="str">
        <f t="shared" si="8"/>
        <v/>
      </c>
      <c r="G188" s="150" t="str">
        <f t="shared" si="9"/>
        <v/>
      </c>
      <c r="H188" s="151" t="str">
        <f t="shared" si="10"/>
        <v>否</v>
      </c>
      <c r="I188" s="152" t="str">
        <f t="shared" si="11"/>
        <v>项</v>
      </c>
    </row>
    <row r="189" s="119" customFormat="true" ht="18.75" hidden="true" spans="1:9">
      <c r="A189" s="138">
        <v>2290806</v>
      </c>
      <c r="B189" s="153" t="s">
        <v>2833</v>
      </c>
      <c r="C189" s="140"/>
      <c r="D189" s="140"/>
      <c r="E189" s="149">
        <v>0</v>
      </c>
      <c r="F189" s="150" t="str">
        <f t="shared" si="8"/>
        <v/>
      </c>
      <c r="G189" s="150" t="str">
        <f t="shared" si="9"/>
        <v/>
      </c>
      <c r="H189" s="151" t="str">
        <f t="shared" si="10"/>
        <v>否</v>
      </c>
      <c r="I189" s="152" t="str">
        <f t="shared" si="11"/>
        <v>项</v>
      </c>
    </row>
    <row r="190" s="119" customFormat="true" ht="18.75" hidden="true" spans="1:9">
      <c r="A190" s="138">
        <v>2290807</v>
      </c>
      <c r="B190" s="153" t="s">
        <v>2834</v>
      </c>
      <c r="C190" s="140"/>
      <c r="D190" s="140"/>
      <c r="E190" s="149">
        <v>0</v>
      </c>
      <c r="F190" s="150" t="str">
        <f t="shared" si="8"/>
        <v/>
      </c>
      <c r="G190" s="150" t="str">
        <f t="shared" si="9"/>
        <v/>
      </c>
      <c r="H190" s="151" t="str">
        <f t="shared" si="10"/>
        <v>否</v>
      </c>
      <c r="I190" s="152" t="str">
        <f t="shared" si="11"/>
        <v>项</v>
      </c>
    </row>
    <row r="191" s="113" customFormat="true" ht="18.75" hidden="true" spans="1:9">
      <c r="A191" s="134">
        <v>2290808</v>
      </c>
      <c r="B191" s="155" t="s">
        <v>2835</v>
      </c>
      <c r="C191" s="136"/>
      <c r="D191" s="136"/>
      <c r="E191" s="133"/>
      <c r="F191" s="147" t="str">
        <f t="shared" si="8"/>
        <v/>
      </c>
      <c r="G191" s="147" t="str">
        <f>IFERROR(E191/D191-1,"")</f>
        <v/>
      </c>
      <c r="H191" s="148" t="str">
        <f t="shared" si="10"/>
        <v>否</v>
      </c>
      <c r="I191" s="114" t="str">
        <f t="shared" si="11"/>
        <v>项</v>
      </c>
    </row>
    <row r="192" s="119" customFormat="true" ht="37.5" hidden="true" spans="1:9">
      <c r="A192" s="138">
        <v>2290899</v>
      </c>
      <c r="B192" s="153" t="s">
        <v>2836</v>
      </c>
      <c r="C192" s="140"/>
      <c r="D192" s="140"/>
      <c r="E192" s="149">
        <v>0</v>
      </c>
      <c r="F192" s="150" t="str">
        <f t="shared" si="8"/>
        <v/>
      </c>
      <c r="G192" s="150" t="str">
        <f t="shared" si="9"/>
        <v/>
      </c>
      <c r="H192" s="151" t="str">
        <f t="shared" si="10"/>
        <v>否</v>
      </c>
      <c r="I192" s="152" t="str">
        <f t="shared" si="11"/>
        <v>项</v>
      </c>
    </row>
    <row r="193" s="113" customFormat="true" ht="18.75" spans="1:9">
      <c r="A193" s="134">
        <v>22960</v>
      </c>
      <c r="B193" s="155" t="s">
        <v>2837</v>
      </c>
      <c r="C193" s="136">
        <v>28</v>
      </c>
      <c r="D193" s="136">
        <v>200</v>
      </c>
      <c r="E193" s="133">
        <f>SUM(E194:E204)</f>
        <v>29</v>
      </c>
      <c r="F193" s="147">
        <f t="shared" si="8"/>
        <v>0.036</v>
      </c>
      <c r="G193" s="147">
        <f>IFERROR(E193/D193-1,"")</f>
        <v>-0.855</v>
      </c>
      <c r="H193" s="148" t="str">
        <f t="shared" si="10"/>
        <v>是</v>
      </c>
      <c r="I193" s="114" t="str">
        <f t="shared" si="11"/>
        <v>款</v>
      </c>
    </row>
    <row r="194" s="113" customFormat="true" ht="37.5" hidden="true" spans="1:9">
      <c r="A194" s="134">
        <v>2296001</v>
      </c>
      <c r="B194" s="155" t="s">
        <v>2838</v>
      </c>
      <c r="C194" s="136"/>
      <c r="D194" s="136"/>
      <c r="E194" s="133"/>
      <c r="F194" s="147" t="str">
        <f t="shared" si="8"/>
        <v/>
      </c>
      <c r="G194" s="147" t="str">
        <f>IFERROR(E194/D194-1,"")</f>
        <v/>
      </c>
      <c r="H194" s="148" t="str">
        <f t="shared" si="10"/>
        <v>否</v>
      </c>
      <c r="I194" s="114" t="str">
        <f t="shared" si="11"/>
        <v>项</v>
      </c>
    </row>
    <row r="195" s="113" customFormat="true" ht="18.75" spans="1:9">
      <c r="A195" s="134">
        <v>2296002</v>
      </c>
      <c r="B195" s="155" t="s">
        <v>2839</v>
      </c>
      <c r="C195" s="136">
        <v>17</v>
      </c>
      <c r="D195" s="136">
        <v>21</v>
      </c>
      <c r="E195" s="133">
        <v>12</v>
      </c>
      <c r="F195" s="147">
        <f t="shared" si="8"/>
        <v>-0.294</v>
      </c>
      <c r="G195" s="147">
        <f>IFERROR(E195/D195-1,"")</f>
        <v>-0.429</v>
      </c>
      <c r="H195" s="148" t="str">
        <f t="shared" si="10"/>
        <v>是</v>
      </c>
      <c r="I195" s="114" t="str">
        <f t="shared" si="11"/>
        <v>项</v>
      </c>
    </row>
    <row r="196" s="113" customFormat="true" ht="18.75" spans="1:9">
      <c r="A196" s="134">
        <v>2296003</v>
      </c>
      <c r="B196" s="155" t="s">
        <v>2840</v>
      </c>
      <c r="C196" s="136">
        <v>4</v>
      </c>
      <c r="D196" s="136">
        <v>20</v>
      </c>
      <c r="E196" s="133">
        <v>17</v>
      </c>
      <c r="F196" s="147">
        <f t="shared" si="8"/>
        <v>3.25</v>
      </c>
      <c r="G196" s="147">
        <f>IFERROR(E196/D196-1,"")</f>
        <v>-0.15</v>
      </c>
      <c r="H196" s="148" t="str">
        <f t="shared" si="10"/>
        <v>是</v>
      </c>
      <c r="I196" s="114" t="str">
        <f t="shared" si="11"/>
        <v>项</v>
      </c>
    </row>
    <row r="197" s="113" customFormat="true" ht="18.75" spans="1:9">
      <c r="A197" s="134">
        <v>2296004</v>
      </c>
      <c r="B197" s="155" t="s">
        <v>2841</v>
      </c>
      <c r="C197" s="136">
        <v>7</v>
      </c>
      <c r="D197" s="136"/>
      <c r="E197" s="133"/>
      <c r="F197" s="147">
        <f t="shared" si="8"/>
        <v>-1</v>
      </c>
      <c r="G197" s="147" t="str">
        <f>IFERROR(E197/D197-1,"")</f>
        <v/>
      </c>
      <c r="H197" s="148" t="str">
        <f t="shared" si="10"/>
        <v>是</v>
      </c>
      <c r="I197" s="114" t="str">
        <f t="shared" si="11"/>
        <v>项</v>
      </c>
    </row>
    <row r="198" s="119" customFormat="true" ht="18.75" hidden="true" spans="1:9">
      <c r="A198" s="138">
        <v>2296005</v>
      </c>
      <c r="B198" s="153" t="s">
        <v>2842</v>
      </c>
      <c r="C198" s="140"/>
      <c r="D198" s="140"/>
      <c r="E198" s="149">
        <v>0</v>
      </c>
      <c r="F198" s="150" t="str">
        <f t="shared" ref="F198:F261" si="12">IF(C198&gt;0,E198/C198-1,IF(C198&lt;0,-(E198/C198-1),""))</f>
        <v/>
      </c>
      <c r="G198" s="150" t="str">
        <f t="shared" ref="G198:G261" si="13">IFERROR(E198/D198,"")</f>
        <v/>
      </c>
      <c r="H198" s="151" t="str">
        <f t="shared" ref="H198:H261" si="14">IF(LEN(A198)=3,"是",IF(B198&lt;&gt;"",IF(SUM(C198:E198)&lt;&gt;0,"是","否"),"是"))</f>
        <v>否</v>
      </c>
      <c r="I198" s="152" t="str">
        <f t="shared" ref="I198:I261" si="15">IF(LEN(A198)=3,"类",IF(LEN(A198)=5,"款","项"))</f>
        <v>项</v>
      </c>
    </row>
    <row r="199" s="113" customFormat="true" ht="18.75" spans="1:9">
      <c r="A199" s="134">
        <v>2296006</v>
      </c>
      <c r="B199" s="155" t="s">
        <v>2843</v>
      </c>
      <c r="C199" s="136"/>
      <c r="D199" s="136">
        <v>9</v>
      </c>
      <c r="E199" s="133"/>
      <c r="F199" s="147" t="str">
        <f t="shared" si="12"/>
        <v/>
      </c>
      <c r="G199" s="147">
        <f>IFERROR(E199/D199-1,"")</f>
        <v>-1</v>
      </c>
      <c r="H199" s="148" t="str">
        <f t="shared" si="14"/>
        <v>是</v>
      </c>
      <c r="I199" s="114" t="str">
        <f t="shared" si="15"/>
        <v>项</v>
      </c>
    </row>
    <row r="200" s="119" customFormat="true" ht="18.75" hidden="true" spans="1:9">
      <c r="A200" s="138">
        <v>2296010</v>
      </c>
      <c r="B200" s="153" t="s">
        <v>2844</v>
      </c>
      <c r="C200" s="140"/>
      <c r="D200" s="140"/>
      <c r="E200" s="149">
        <v>0</v>
      </c>
      <c r="F200" s="150" t="str">
        <f t="shared" si="12"/>
        <v/>
      </c>
      <c r="G200" s="150" t="str">
        <f t="shared" si="13"/>
        <v/>
      </c>
      <c r="H200" s="151" t="str">
        <f t="shared" si="14"/>
        <v>否</v>
      </c>
      <c r="I200" s="152" t="str">
        <f t="shared" si="15"/>
        <v>项</v>
      </c>
    </row>
    <row r="201" s="119" customFormat="true" ht="18.75" hidden="true" spans="1:9">
      <c r="A201" s="138">
        <v>2296011</v>
      </c>
      <c r="B201" s="153" t="s">
        <v>2845</v>
      </c>
      <c r="C201" s="140"/>
      <c r="D201" s="140"/>
      <c r="E201" s="149">
        <v>0</v>
      </c>
      <c r="F201" s="150" t="str">
        <f t="shared" si="12"/>
        <v/>
      </c>
      <c r="G201" s="150" t="str">
        <f t="shared" si="13"/>
        <v/>
      </c>
      <c r="H201" s="151" t="str">
        <f t="shared" si="14"/>
        <v>否</v>
      </c>
      <c r="I201" s="152" t="str">
        <f t="shared" si="15"/>
        <v>项</v>
      </c>
    </row>
    <row r="202" s="119" customFormat="true" ht="18.75" hidden="true" spans="1:9">
      <c r="A202" s="138">
        <v>2296012</v>
      </c>
      <c r="B202" s="153" t="s">
        <v>2846</v>
      </c>
      <c r="C202" s="140"/>
      <c r="D202" s="140"/>
      <c r="E202" s="149">
        <v>0</v>
      </c>
      <c r="F202" s="150" t="str">
        <f t="shared" si="12"/>
        <v/>
      </c>
      <c r="G202" s="150" t="str">
        <f t="shared" si="13"/>
        <v/>
      </c>
      <c r="H202" s="151" t="str">
        <f t="shared" si="14"/>
        <v>否</v>
      </c>
      <c r="I202" s="152" t="str">
        <f t="shared" si="15"/>
        <v>项</v>
      </c>
    </row>
    <row r="203" s="113" customFormat="true" ht="37.5" hidden="true" spans="1:9">
      <c r="A203" s="134">
        <v>2296013</v>
      </c>
      <c r="B203" s="155" t="s">
        <v>2847</v>
      </c>
      <c r="C203" s="136"/>
      <c r="D203" s="136"/>
      <c r="E203" s="133">
        <v>0</v>
      </c>
      <c r="F203" s="147" t="str">
        <f t="shared" si="12"/>
        <v/>
      </c>
      <c r="G203" s="147" t="str">
        <f>IFERROR(E203/D203-1,"")</f>
        <v/>
      </c>
      <c r="H203" s="148" t="str">
        <f t="shared" si="14"/>
        <v>否</v>
      </c>
      <c r="I203" s="114" t="str">
        <f t="shared" si="15"/>
        <v>项</v>
      </c>
    </row>
    <row r="204" s="113" customFormat="true" ht="37.5" spans="1:9">
      <c r="A204" s="134">
        <v>2296099</v>
      </c>
      <c r="B204" s="155" t="s">
        <v>2848</v>
      </c>
      <c r="C204" s="136"/>
      <c r="D204" s="136">
        <v>150</v>
      </c>
      <c r="E204" s="133">
        <v>0</v>
      </c>
      <c r="F204" s="147" t="str">
        <f t="shared" si="12"/>
        <v/>
      </c>
      <c r="G204" s="147">
        <f>IFERROR(E204/D204-1,"")</f>
        <v>-1</v>
      </c>
      <c r="H204" s="148" t="str">
        <f t="shared" si="14"/>
        <v>是</v>
      </c>
      <c r="I204" s="114" t="str">
        <f t="shared" si="15"/>
        <v>项</v>
      </c>
    </row>
    <row r="205" s="113" customFormat="true" ht="18.75" spans="1:9">
      <c r="A205" s="131">
        <v>232</v>
      </c>
      <c r="B205" s="154" t="s">
        <v>2849</v>
      </c>
      <c r="C205" s="136">
        <v>5309</v>
      </c>
      <c r="D205" s="136">
        <v>5777</v>
      </c>
      <c r="E205" s="133">
        <f>E206</f>
        <v>6365</v>
      </c>
      <c r="F205" s="147">
        <f t="shared" si="12"/>
        <v>0.199</v>
      </c>
      <c r="G205" s="147">
        <f>IFERROR(E205/D205-1,"")</f>
        <v>0.102</v>
      </c>
      <c r="H205" s="148" t="str">
        <f t="shared" si="14"/>
        <v>是</v>
      </c>
      <c r="I205" s="114" t="str">
        <f t="shared" si="15"/>
        <v>类</v>
      </c>
    </row>
    <row r="206" s="113" customFormat="true" ht="18.75" spans="1:9">
      <c r="A206" s="134">
        <v>23204</v>
      </c>
      <c r="B206" s="155" t="s">
        <v>2850</v>
      </c>
      <c r="C206" s="136">
        <v>5309</v>
      </c>
      <c r="D206" s="136">
        <v>5777</v>
      </c>
      <c r="E206" s="133">
        <f>SUM(E207:E222)</f>
        <v>6365</v>
      </c>
      <c r="F206" s="147">
        <f t="shared" si="12"/>
        <v>0.199</v>
      </c>
      <c r="G206" s="147">
        <f>IFERROR(E206/D206-1,"")</f>
        <v>0.102</v>
      </c>
      <c r="H206" s="148" t="str">
        <f t="shared" si="14"/>
        <v>是</v>
      </c>
      <c r="I206" s="114" t="str">
        <f t="shared" si="15"/>
        <v>款</v>
      </c>
    </row>
    <row r="207" s="119" customFormat="true" ht="37.5" hidden="true" spans="1:9">
      <c r="A207" s="138">
        <v>2320401</v>
      </c>
      <c r="B207" s="153" t="s">
        <v>2851</v>
      </c>
      <c r="C207" s="140"/>
      <c r="D207" s="140"/>
      <c r="E207" s="149">
        <v>0</v>
      </c>
      <c r="F207" s="150" t="str">
        <f t="shared" si="12"/>
        <v/>
      </c>
      <c r="G207" s="150" t="str">
        <f t="shared" si="13"/>
        <v/>
      </c>
      <c r="H207" s="151" t="str">
        <f t="shared" si="14"/>
        <v>否</v>
      </c>
      <c r="I207" s="152" t="str">
        <f t="shared" si="15"/>
        <v>项</v>
      </c>
    </row>
    <row r="208" s="119" customFormat="true" ht="18.75" hidden="true" spans="1:9">
      <c r="A208" s="138">
        <v>2320402</v>
      </c>
      <c r="B208" s="153" t="s">
        <v>2852</v>
      </c>
      <c r="C208" s="140"/>
      <c r="D208" s="140"/>
      <c r="E208" s="149">
        <v>0</v>
      </c>
      <c r="F208" s="150" t="str">
        <f t="shared" si="12"/>
        <v/>
      </c>
      <c r="G208" s="150" t="str">
        <f t="shared" si="13"/>
        <v/>
      </c>
      <c r="H208" s="151" t="str">
        <f t="shared" si="14"/>
        <v>否</v>
      </c>
      <c r="I208" s="152" t="str">
        <f t="shared" si="15"/>
        <v>项</v>
      </c>
    </row>
    <row r="209" s="119" customFormat="true" ht="37.5" hidden="true" spans="1:9">
      <c r="A209" s="138">
        <v>2320405</v>
      </c>
      <c r="B209" s="153" t="s">
        <v>2853</v>
      </c>
      <c r="C209" s="140"/>
      <c r="D209" s="140"/>
      <c r="E209" s="149">
        <v>0</v>
      </c>
      <c r="F209" s="150" t="str">
        <f t="shared" si="12"/>
        <v/>
      </c>
      <c r="G209" s="150" t="str">
        <f t="shared" si="13"/>
        <v/>
      </c>
      <c r="H209" s="151" t="str">
        <f t="shared" si="14"/>
        <v>否</v>
      </c>
      <c r="I209" s="152" t="str">
        <f t="shared" si="15"/>
        <v>项</v>
      </c>
    </row>
    <row r="210" s="113" customFormat="true" ht="37.5" spans="1:9">
      <c r="A210" s="134">
        <v>2320411</v>
      </c>
      <c r="B210" s="155" t="s">
        <v>2854</v>
      </c>
      <c r="C210" s="136">
        <v>1164</v>
      </c>
      <c r="D210" s="136">
        <v>1111</v>
      </c>
      <c r="E210" s="136">
        <v>1111</v>
      </c>
      <c r="F210" s="147">
        <f t="shared" si="12"/>
        <v>-0.046</v>
      </c>
      <c r="G210" s="147">
        <f>IFERROR(E210/D210-1,"")</f>
        <v>0</v>
      </c>
      <c r="H210" s="148" t="str">
        <f t="shared" si="14"/>
        <v>是</v>
      </c>
      <c r="I210" s="114" t="str">
        <f t="shared" si="15"/>
        <v>项</v>
      </c>
    </row>
    <row r="211" s="119" customFormat="true" ht="18.75" hidden="true" spans="1:9">
      <c r="A211" s="138">
        <v>2320413</v>
      </c>
      <c r="B211" s="153" t="s">
        <v>2855</v>
      </c>
      <c r="C211" s="140"/>
      <c r="D211" s="140"/>
      <c r="E211" s="149">
        <v>0</v>
      </c>
      <c r="F211" s="150" t="str">
        <f t="shared" si="12"/>
        <v/>
      </c>
      <c r="G211" s="150" t="str">
        <f t="shared" si="13"/>
        <v/>
      </c>
      <c r="H211" s="151" t="str">
        <f t="shared" si="14"/>
        <v>否</v>
      </c>
      <c r="I211" s="152" t="str">
        <f t="shared" si="15"/>
        <v>项</v>
      </c>
    </row>
    <row r="212" s="119" customFormat="true" ht="18.75" hidden="true" spans="1:9">
      <c r="A212" s="138">
        <v>2320414</v>
      </c>
      <c r="B212" s="153" t="s">
        <v>2856</v>
      </c>
      <c r="C212" s="140"/>
      <c r="D212" s="140"/>
      <c r="E212" s="149">
        <v>0</v>
      </c>
      <c r="F212" s="150" t="str">
        <f t="shared" si="12"/>
        <v/>
      </c>
      <c r="G212" s="150" t="str">
        <f t="shared" si="13"/>
        <v/>
      </c>
      <c r="H212" s="151" t="str">
        <f t="shared" si="14"/>
        <v>否</v>
      </c>
      <c r="I212" s="152" t="str">
        <f t="shared" si="15"/>
        <v>项</v>
      </c>
    </row>
    <row r="213" s="119" customFormat="true" ht="18.75" hidden="true" spans="1:9">
      <c r="A213" s="138">
        <v>2320416</v>
      </c>
      <c r="B213" s="153" t="s">
        <v>2857</v>
      </c>
      <c r="C213" s="140"/>
      <c r="D213" s="140"/>
      <c r="E213" s="149">
        <v>0</v>
      </c>
      <c r="F213" s="150" t="str">
        <f t="shared" si="12"/>
        <v/>
      </c>
      <c r="G213" s="150" t="str">
        <f t="shared" si="13"/>
        <v/>
      </c>
      <c r="H213" s="151" t="str">
        <f t="shared" si="14"/>
        <v>否</v>
      </c>
      <c r="I213" s="152" t="str">
        <f t="shared" si="15"/>
        <v>项</v>
      </c>
    </row>
    <row r="214" s="119" customFormat="true" ht="37.5" hidden="true" spans="1:9">
      <c r="A214" s="138">
        <v>2320417</v>
      </c>
      <c r="B214" s="153" t="s">
        <v>2858</v>
      </c>
      <c r="C214" s="140"/>
      <c r="D214" s="140"/>
      <c r="E214" s="149">
        <v>0</v>
      </c>
      <c r="F214" s="150" t="str">
        <f t="shared" si="12"/>
        <v/>
      </c>
      <c r="G214" s="150" t="str">
        <f t="shared" si="13"/>
        <v/>
      </c>
      <c r="H214" s="151" t="str">
        <f t="shared" si="14"/>
        <v>否</v>
      </c>
      <c r="I214" s="152" t="str">
        <f t="shared" si="15"/>
        <v>项</v>
      </c>
    </row>
    <row r="215" s="119" customFormat="true" ht="37.5" hidden="true" spans="1:9">
      <c r="A215" s="138">
        <v>2320418</v>
      </c>
      <c r="B215" s="153" t="s">
        <v>2859</v>
      </c>
      <c r="C215" s="140"/>
      <c r="D215" s="140"/>
      <c r="E215" s="149">
        <v>0</v>
      </c>
      <c r="F215" s="150" t="str">
        <f t="shared" si="12"/>
        <v/>
      </c>
      <c r="G215" s="150" t="str">
        <f t="shared" si="13"/>
        <v/>
      </c>
      <c r="H215" s="151" t="str">
        <f t="shared" si="14"/>
        <v>否</v>
      </c>
      <c r="I215" s="152" t="str">
        <f t="shared" si="15"/>
        <v>项</v>
      </c>
    </row>
    <row r="216" s="119" customFormat="true" ht="18.75" hidden="true" spans="1:9">
      <c r="A216" s="138">
        <v>2320419</v>
      </c>
      <c r="B216" s="153" t="s">
        <v>2860</v>
      </c>
      <c r="C216" s="140"/>
      <c r="D216" s="140"/>
      <c r="E216" s="149">
        <v>0</v>
      </c>
      <c r="F216" s="150" t="str">
        <f t="shared" si="12"/>
        <v/>
      </c>
      <c r="G216" s="150" t="str">
        <f t="shared" si="13"/>
        <v/>
      </c>
      <c r="H216" s="151" t="str">
        <f t="shared" si="14"/>
        <v>否</v>
      </c>
      <c r="I216" s="152" t="str">
        <f t="shared" si="15"/>
        <v>项</v>
      </c>
    </row>
    <row r="217" s="119" customFormat="true" ht="18.75" hidden="true" spans="1:9">
      <c r="A217" s="138">
        <v>2320420</v>
      </c>
      <c r="B217" s="153" t="s">
        <v>2861</v>
      </c>
      <c r="C217" s="140"/>
      <c r="D217" s="140"/>
      <c r="E217" s="149">
        <v>0</v>
      </c>
      <c r="F217" s="150" t="str">
        <f t="shared" si="12"/>
        <v/>
      </c>
      <c r="G217" s="150" t="str">
        <f t="shared" si="13"/>
        <v/>
      </c>
      <c r="H217" s="151" t="str">
        <f t="shared" si="14"/>
        <v>否</v>
      </c>
      <c r="I217" s="152" t="str">
        <f t="shared" si="15"/>
        <v>项</v>
      </c>
    </row>
    <row r="218" s="119" customFormat="true" ht="18.75" hidden="true" spans="1:9">
      <c r="A218" s="138">
        <v>2320431</v>
      </c>
      <c r="B218" s="153" t="s">
        <v>2862</v>
      </c>
      <c r="C218" s="140"/>
      <c r="D218" s="140"/>
      <c r="E218" s="149">
        <v>0</v>
      </c>
      <c r="F218" s="150" t="str">
        <f t="shared" si="12"/>
        <v/>
      </c>
      <c r="G218" s="150" t="str">
        <f t="shared" si="13"/>
        <v/>
      </c>
      <c r="H218" s="151" t="str">
        <f t="shared" si="14"/>
        <v>否</v>
      </c>
      <c r="I218" s="152" t="str">
        <f t="shared" si="15"/>
        <v>项</v>
      </c>
    </row>
    <row r="219" s="119" customFormat="true" ht="18.75" hidden="true" spans="1:9">
      <c r="A219" s="138">
        <v>2320432</v>
      </c>
      <c r="B219" s="153" t="s">
        <v>2863</v>
      </c>
      <c r="C219" s="140"/>
      <c r="D219" s="140"/>
      <c r="E219" s="149">
        <v>0</v>
      </c>
      <c r="F219" s="150" t="str">
        <f t="shared" si="12"/>
        <v/>
      </c>
      <c r="G219" s="150" t="str">
        <f t="shared" si="13"/>
        <v/>
      </c>
      <c r="H219" s="151" t="str">
        <f t="shared" si="14"/>
        <v>否</v>
      </c>
      <c r="I219" s="152" t="str">
        <f t="shared" si="15"/>
        <v>项</v>
      </c>
    </row>
    <row r="220" s="119" customFormat="true" ht="18.75" hidden="true" spans="1:9">
      <c r="A220" s="138">
        <v>2320433</v>
      </c>
      <c r="B220" s="153" t="s">
        <v>2864</v>
      </c>
      <c r="C220" s="140"/>
      <c r="D220" s="140"/>
      <c r="E220" s="149">
        <v>0</v>
      </c>
      <c r="F220" s="150" t="str">
        <f t="shared" si="12"/>
        <v/>
      </c>
      <c r="G220" s="150" t="str">
        <f t="shared" si="13"/>
        <v/>
      </c>
      <c r="H220" s="151" t="str">
        <f t="shared" si="14"/>
        <v>否</v>
      </c>
      <c r="I220" s="152" t="str">
        <f t="shared" si="15"/>
        <v>项</v>
      </c>
    </row>
    <row r="221" s="113" customFormat="true" ht="37.5" spans="1:9">
      <c r="A221" s="134">
        <v>2320498</v>
      </c>
      <c r="B221" s="155" t="s">
        <v>2865</v>
      </c>
      <c r="C221" s="136">
        <v>4145</v>
      </c>
      <c r="D221" s="136">
        <v>4666</v>
      </c>
      <c r="E221" s="136">
        <f>D221+588</f>
        <v>5254</v>
      </c>
      <c r="F221" s="147">
        <f t="shared" si="12"/>
        <v>0.268</v>
      </c>
      <c r="G221" s="147">
        <f>IFERROR(E221/D221-1,"")</f>
        <v>0.126</v>
      </c>
      <c r="H221" s="148" t="str">
        <f t="shared" si="14"/>
        <v>是</v>
      </c>
      <c r="I221" s="114" t="str">
        <f t="shared" si="15"/>
        <v>项</v>
      </c>
    </row>
    <row r="222" s="119" customFormat="true" ht="18.75" hidden="true" spans="1:9">
      <c r="A222" s="138">
        <v>2320499</v>
      </c>
      <c r="B222" s="153" t="s">
        <v>2866</v>
      </c>
      <c r="C222" s="140"/>
      <c r="D222" s="140"/>
      <c r="E222" s="149">
        <v>0</v>
      </c>
      <c r="F222" s="150" t="str">
        <f t="shared" si="12"/>
        <v/>
      </c>
      <c r="G222" s="150" t="str">
        <f t="shared" si="13"/>
        <v/>
      </c>
      <c r="H222" s="151" t="str">
        <f t="shared" si="14"/>
        <v>否</v>
      </c>
      <c r="I222" s="152" t="str">
        <f t="shared" si="15"/>
        <v>项</v>
      </c>
    </row>
    <row r="223" s="113" customFormat="true" ht="18.75" spans="1:9">
      <c r="A223" s="131">
        <v>233</v>
      </c>
      <c r="B223" s="154" t="s">
        <v>2867</v>
      </c>
      <c r="C223" s="136">
        <v>30</v>
      </c>
      <c r="D223" s="136">
        <v>36</v>
      </c>
      <c r="E223" s="133">
        <f>E224</f>
        <v>45</v>
      </c>
      <c r="F223" s="147">
        <f t="shared" si="12"/>
        <v>0.5</v>
      </c>
      <c r="G223" s="147">
        <f>IFERROR(E223/D223-1,"")</f>
        <v>0.25</v>
      </c>
      <c r="H223" s="148" t="str">
        <f t="shared" si="14"/>
        <v>是</v>
      </c>
      <c r="I223" s="114" t="str">
        <f t="shared" si="15"/>
        <v>类</v>
      </c>
    </row>
    <row r="224" s="113" customFormat="true" ht="18.75" spans="1:9">
      <c r="A224" s="134">
        <v>23304</v>
      </c>
      <c r="B224" s="155" t="s">
        <v>2868</v>
      </c>
      <c r="C224" s="136">
        <v>30</v>
      </c>
      <c r="D224" s="136">
        <v>36</v>
      </c>
      <c r="E224" s="133">
        <f>SUM(E225:E240)</f>
        <v>45</v>
      </c>
      <c r="F224" s="147">
        <f t="shared" si="12"/>
        <v>0.5</v>
      </c>
      <c r="G224" s="147">
        <f>IFERROR(E224/D224-1,"")</f>
        <v>0.25</v>
      </c>
      <c r="H224" s="148" t="str">
        <f t="shared" si="14"/>
        <v>是</v>
      </c>
      <c r="I224" s="114" t="str">
        <f t="shared" si="15"/>
        <v>款</v>
      </c>
    </row>
    <row r="225" s="119" customFormat="true" ht="37.5" hidden="true" spans="1:9">
      <c r="A225" s="138">
        <v>2330401</v>
      </c>
      <c r="B225" s="153" t="s">
        <v>2869</v>
      </c>
      <c r="C225" s="140"/>
      <c r="D225" s="140"/>
      <c r="E225" s="149">
        <v>0</v>
      </c>
      <c r="F225" s="150" t="str">
        <f t="shared" si="12"/>
        <v/>
      </c>
      <c r="G225" s="150" t="str">
        <f t="shared" si="13"/>
        <v/>
      </c>
      <c r="H225" s="151" t="str">
        <f t="shared" si="14"/>
        <v>否</v>
      </c>
      <c r="I225" s="152" t="str">
        <f t="shared" si="15"/>
        <v>项</v>
      </c>
    </row>
    <row r="226" s="119" customFormat="true" ht="18.75" hidden="true" spans="1:9">
      <c r="A226" s="138">
        <v>2330402</v>
      </c>
      <c r="B226" s="153" t="s">
        <v>2870</v>
      </c>
      <c r="C226" s="140"/>
      <c r="D226" s="140"/>
      <c r="E226" s="149">
        <v>0</v>
      </c>
      <c r="F226" s="150" t="str">
        <f t="shared" si="12"/>
        <v/>
      </c>
      <c r="G226" s="150" t="str">
        <f t="shared" si="13"/>
        <v/>
      </c>
      <c r="H226" s="151" t="str">
        <f t="shared" si="14"/>
        <v>否</v>
      </c>
      <c r="I226" s="152" t="str">
        <f t="shared" si="15"/>
        <v>项</v>
      </c>
    </row>
    <row r="227" s="119" customFormat="true" ht="37.5" hidden="true" spans="1:9">
      <c r="A227" s="138">
        <v>2330405</v>
      </c>
      <c r="B227" s="153" t="s">
        <v>2871</v>
      </c>
      <c r="C227" s="140"/>
      <c r="D227" s="140"/>
      <c r="E227" s="149">
        <v>0</v>
      </c>
      <c r="F227" s="150" t="str">
        <f t="shared" si="12"/>
        <v/>
      </c>
      <c r="G227" s="150" t="str">
        <f t="shared" si="13"/>
        <v/>
      </c>
      <c r="H227" s="151" t="str">
        <f t="shared" si="14"/>
        <v>否</v>
      </c>
      <c r="I227" s="152" t="str">
        <f t="shared" si="15"/>
        <v>项</v>
      </c>
    </row>
    <row r="228" s="113" customFormat="true" ht="37.5" spans="1:9">
      <c r="A228" s="134">
        <v>2330411</v>
      </c>
      <c r="B228" s="155" t="s">
        <v>2872</v>
      </c>
      <c r="C228" s="136">
        <v>9</v>
      </c>
      <c r="D228" s="136">
        <v>3</v>
      </c>
      <c r="E228" s="136">
        <v>3</v>
      </c>
      <c r="F228" s="147">
        <f t="shared" si="12"/>
        <v>-0.667</v>
      </c>
      <c r="G228" s="147">
        <f>IFERROR(E228/D228-1,"")</f>
        <v>0</v>
      </c>
      <c r="H228" s="148" t="str">
        <f t="shared" si="14"/>
        <v>是</v>
      </c>
      <c r="I228" s="114" t="str">
        <f t="shared" si="15"/>
        <v>项</v>
      </c>
    </row>
    <row r="229" s="119" customFormat="true" ht="37.5" hidden="true" spans="1:9">
      <c r="A229" s="138">
        <v>2330413</v>
      </c>
      <c r="B229" s="153" t="s">
        <v>2873</v>
      </c>
      <c r="C229" s="140"/>
      <c r="D229" s="140"/>
      <c r="E229" s="149">
        <v>0</v>
      </c>
      <c r="F229" s="150" t="str">
        <f t="shared" si="12"/>
        <v/>
      </c>
      <c r="G229" s="150" t="str">
        <f t="shared" si="13"/>
        <v/>
      </c>
      <c r="H229" s="151" t="str">
        <f t="shared" si="14"/>
        <v>否</v>
      </c>
      <c r="I229" s="152" t="str">
        <f t="shared" si="15"/>
        <v>项</v>
      </c>
    </row>
    <row r="230" s="119" customFormat="true" ht="37.5" hidden="true" spans="1:9">
      <c r="A230" s="138">
        <v>2330414</v>
      </c>
      <c r="B230" s="153" t="s">
        <v>2874</v>
      </c>
      <c r="C230" s="140"/>
      <c r="D230" s="140"/>
      <c r="E230" s="149">
        <v>0</v>
      </c>
      <c r="F230" s="150" t="str">
        <f t="shared" si="12"/>
        <v/>
      </c>
      <c r="G230" s="150" t="str">
        <f t="shared" si="13"/>
        <v/>
      </c>
      <c r="H230" s="151" t="str">
        <f t="shared" si="14"/>
        <v>否</v>
      </c>
      <c r="I230" s="152" t="str">
        <f t="shared" si="15"/>
        <v>项</v>
      </c>
    </row>
    <row r="231" s="119" customFormat="true" ht="37.5" hidden="true" spans="1:9">
      <c r="A231" s="138">
        <v>2330416</v>
      </c>
      <c r="B231" s="153" t="s">
        <v>2875</v>
      </c>
      <c r="C231" s="140"/>
      <c r="D231" s="140"/>
      <c r="E231" s="149">
        <v>0</v>
      </c>
      <c r="F231" s="150" t="str">
        <f t="shared" si="12"/>
        <v/>
      </c>
      <c r="G231" s="150" t="str">
        <f t="shared" si="13"/>
        <v/>
      </c>
      <c r="H231" s="151" t="str">
        <f t="shared" si="14"/>
        <v>否</v>
      </c>
      <c r="I231" s="152" t="str">
        <f t="shared" si="15"/>
        <v>项</v>
      </c>
    </row>
    <row r="232" s="119" customFormat="true" ht="37.5" hidden="true" spans="1:9">
      <c r="A232" s="138">
        <v>2330417</v>
      </c>
      <c r="B232" s="153" t="s">
        <v>2876</v>
      </c>
      <c r="C232" s="140"/>
      <c r="D232" s="140"/>
      <c r="E232" s="149">
        <v>0</v>
      </c>
      <c r="F232" s="150" t="str">
        <f t="shared" si="12"/>
        <v/>
      </c>
      <c r="G232" s="150" t="str">
        <f t="shared" si="13"/>
        <v/>
      </c>
      <c r="H232" s="151" t="str">
        <f t="shared" si="14"/>
        <v>否</v>
      </c>
      <c r="I232" s="152" t="str">
        <f t="shared" si="15"/>
        <v>项</v>
      </c>
    </row>
    <row r="233" s="119" customFormat="true" ht="37.5" hidden="true" spans="1:9">
      <c r="A233" s="138">
        <v>2330418</v>
      </c>
      <c r="B233" s="153" t="s">
        <v>2877</v>
      </c>
      <c r="C233" s="140"/>
      <c r="D233" s="140"/>
      <c r="E233" s="149">
        <v>0</v>
      </c>
      <c r="F233" s="150" t="str">
        <f t="shared" si="12"/>
        <v/>
      </c>
      <c r="G233" s="150" t="str">
        <f t="shared" si="13"/>
        <v/>
      </c>
      <c r="H233" s="151" t="str">
        <f t="shared" si="14"/>
        <v>否</v>
      </c>
      <c r="I233" s="152" t="str">
        <f t="shared" si="15"/>
        <v>项</v>
      </c>
    </row>
    <row r="234" s="119" customFormat="true" ht="18.75" hidden="true" spans="1:9">
      <c r="A234" s="138">
        <v>2330419</v>
      </c>
      <c r="B234" s="153" t="s">
        <v>2878</v>
      </c>
      <c r="C234" s="140"/>
      <c r="D234" s="140"/>
      <c r="E234" s="149">
        <v>0</v>
      </c>
      <c r="F234" s="150" t="str">
        <f t="shared" si="12"/>
        <v/>
      </c>
      <c r="G234" s="150" t="str">
        <f t="shared" si="13"/>
        <v/>
      </c>
      <c r="H234" s="151" t="str">
        <f t="shared" si="14"/>
        <v>否</v>
      </c>
      <c r="I234" s="152" t="str">
        <f t="shared" si="15"/>
        <v>项</v>
      </c>
    </row>
    <row r="235" s="119" customFormat="true" ht="18.75" hidden="true" spans="1:9">
      <c r="A235" s="138">
        <v>2330420</v>
      </c>
      <c r="B235" s="153" t="s">
        <v>2879</v>
      </c>
      <c r="C235" s="140"/>
      <c r="D235" s="140"/>
      <c r="E235" s="149">
        <v>0</v>
      </c>
      <c r="F235" s="150" t="str">
        <f t="shared" si="12"/>
        <v/>
      </c>
      <c r="G235" s="150" t="str">
        <f t="shared" si="13"/>
        <v/>
      </c>
      <c r="H235" s="151" t="str">
        <f t="shared" si="14"/>
        <v>否</v>
      </c>
      <c r="I235" s="152" t="str">
        <f t="shared" si="15"/>
        <v>项</v>
      </c>
    </row>
    <row r="236" s="119" customFormat="true" ht="18.75" hidden="true" spans="1:9">
      <c r="A236" s="138">
        <v>2330431</v>
      </c>
      <c r="B236" s="153" t="s">
        <v>2880</v>
      </c>
      <c r="C236" s="140"/>
      <c r="D236" s="140"/>
      <c r="E236" s="149">
        <v>0</v>
      </c>
      <c r="F236" s="150" t="str">
        <f t="shared" si="12"/>
        <v/>
      </c>
      <c r="G236" s="150" t="str">
        <f t="shared" si="13"/>
        <v/>
      </c>
      <c r="H236" s="151" t="str">
        <f t="shared" si="14"/>
        <v>否</v>
      </c>
      <c r="I236" s="152" t="str">
        <f t="shared" si="15"/>
        <v>项</v>
      </c>
    </row>
    <row r="237" s="119" customFormat="true" ht="37.5" hidden="true" spans="1:9">
      <c r="A237" s="138">
        <v>2330432</v>
      </c>
      <c r="B237" s="153" t="s">
        <v>2881</v>
      </c>
      <c r="C237" s="140"/>
      <c r="D237" s="140"/>
      <c r="E237" s="149">
        <v>0</v>
      </c>
      <c r="F237" s="150" t="str">
        <f t="shared" si="12"/>
        <v/>
      </c>
      <c r="G237" s="150" t="str">
        <f t="shared" si="13"/>
        <v/>
      </c>
      <c r="H237" s="151" t="str">
        <f t="shared" si="14"/>
        <v>否</v>
      </c>
      <c r="I237" s="152" t="str">
        <f t="shared" si="15"/>
        <v>项</v>
      </c>
    </row>
    <row r="238" s="119" customFormat="true" ht="18.75" hidden="true" spans="1:9">
      <c r="A238" s="138">
        <v>2330433</v>
      </c>
      <c r="B238" s="153" t="s">
        <v>2882</v>
      </c>
      <c r="C238" s="140"/>
      <c r="D238" s="140"/>
      <c r="E238" s="149">
        <v>0</v>
      </c>
      <c r="F238" s="150" t="str">
        <f t="shared" si="12"/>
        <v/>
      </c>
      <c r="G238" s="150" t="str">
        <f t="shared" si="13"/>
        <v/>
      </c>
      <c r="H238" s="151" t="str">
        <f t="shared" si="14"/>
        <v>否</v>
      </c>
      <c r="I238" s="152" t="str">
        <f t="shared" si="15"/>
        <v>项</v>
      </c>
    </row>
    <row r="239" s="113" customFormat="true" ht="37.5" spans="1:9">
      <c r="A239" s="134">
        <v>2330498</v>
      </c>
      <c r="B239" s="155" t="s">
        <v>2883</v>
      </c>
      <c r="C239" s="136">
        <v>21</v>
      </c>
      <c r="D239" s="136">
        <v>33</v>
      </c>
      <c r="E239" s="136">
        <f>D239+9</f>
        <v>42</v>
      </c>
      <c r="F239" s="147">
        <f t="shared" si="12"/>
        <v>1</v>
      </c>
      <c r="G239" s="147">
        <f>IFERROR(E239/D239-1,"")</f>
        <v>0.273</v>
      </c>
      <c r="H239" s="148" t="str">
        <f t="shared" si="14"/>
        <v>是</v>
      </c>
      <c r="I239" s="114" t="str">
        <f t="shared" si="15"/>
        <v>项</v>
      </c>
    </row>
    <row r="240" s="119" customFormat="true" ht="18.75" hidden="true" spans="1:9">
      <c r="A240" s="138">
        <v>2330499</v>
      </c>
      <c r="B240" s="153" t="s">
        <v>2884</v>
      </c>
      <c r="C240" s="140"/>
      <c r="D240" s="140"/>
      <c r="E240" s="149">
        <v>0</v>
      </c>
      <c r="F240" s="150" t="str">
        <f t="shared" si="12"/>
        <v/>
      </c>
      <c r="G240" s="150" t="str">
        <f t="shared" si="13"/>
        <v/>
      </c>
      <c r="H240" s="151" t="str">
        <f t="shared" si="14"/>
        <v>否</v>
      </c>
      <c r="I240" s="152" t="str">
        <f t="shared" si="15"/>
        <v>项</v>
      </c>
    </row>
    <row r="241" s="113" customFormat="true" ht="18.75" spans="1:9">
      <c r="A241" s="131">
        <v>234</v>
      </c>
      <c r="B241" s="154" t="s">
        <v>2885</v>
      </c>
      <c r="C241" s="136"/>
      <c r="D241" s="136"/>
      <c r="E241" s="133"/>
      <c r="F241" s="147" t="str">
        <f t="shared" si="12"/>
        <v/>
      </c>
      <c r="G241" s="147" t="str">
        <f>IFERROR(E241/D241-1,"")</f>
        <v/>
      </c>
      <c r="H241" s="148" t="str">
        <f t="shared" si="14"/>
        <v>是</v>
      </c>
      <c r="I241" s="114" t="str">
        <f t="shared" si="15"/>
        <v>类</v>
      </c>
    </row>
    <row r="242" s="113" customFormat="true" ht="18.75" hidden="true" spans="1:9">
      <c r="A242" s="134">
        <v>23401</v>
      </c>
      <c r="B242" s="155" t="s">
        <v>2886</v>
      </c>
      <c r="C242" s="136"/>
      <c r="D242" s="136"/>
      <c r="E242" s="133"/>
      <c r="F242" s="147" t="str">
        <f t="shared" si="12"/>
        <v/>
      </c>
      <c r="G242" s="147" t="str">
        <f>IFERROR(E242/D242-1,"")</f>
        <v/>
      </c>
      <c r="H242" s="148" t="str">
        <f t="shared" si="14"/>
        <v>否</v>
      </c>
      <c r="I242" s="114" t="str">
        <f t="shared" si="15"/>
        <v>款</v>
      </c>
    </row>
    <row r="243" s="113" customFormat="true" ht="18.75" hidden="true" spans="1:9">
      <c r="A243" s="134">
        <v>2340101</v>
      </c>
      <c r="B243" s="155" t="s">
        <v>2887</v>
      </c>
      <c r="C243" s="136"/>
      <c r="D243" s="136"/>
      <c r="E243" s="133"/>
      <c r="F243" s="147" t="str">
        <f t="shared" si="12"/>
        <v/>
      </c>
      <c r="G243" s="147" t="str">
        <f>IFERROR(E243/D243-1,"")</f>
        <v/>
      </c>
      <c r="H243" s="148" t="str">
        <f t="shared" si="14"/>
        <v>否</v>
      </c>
      <c r="I243" s="114" t="str">
        <f t="shared" si="15"/>
        <v>项</v>
      </c>
    </row>
    <row r="244" s="119" customFormat="true" ht="18.75" hidden="true" spans="1:9">
      <c r="A244" s="138">
        <v>2340102</v>
      </c>
      <c r="B244" s="153" t="s">
        <v>2888</v>
      </c>
      <c r="C244" s="140"/>
      <c r="D244" s="140"/>
      <c r="E244" s="149">
        <v>0</v>
      </c>
      <c r="F244" s="150" t="str">
        <f t="shared" si="12"/>
        <v/>
      </c>
      <c r="G244" s="150" t="str">
        <f t="shared" si="13"/>
        <v/>
      </c>
      <c r="H244" s="151" t="str">
        <f t="shared" si="14"/>
        <v>否</v>
      </c>
      <c r="I244" s="152" t="str">
        <f t="shared" si="15"/>
        <v>项</v>
      </c>
    </row>
    <row r="245" s="119" customFormat="true" ht="18.75" hidden="true" spans="1:9">
      <c r="A245" s="138">
        <v>2340103</v>
      </c>
      <c r="B245" s="153" t="s">
        <v>2889</v>
      </c>
      <c r="C245" s="140"/>
      <c r="D245" s="140"/>
      <c r="E245" s="149">
        <v>0</v>
      </c>
      <c r="F245" s="150" t="str">
        <f t="shared" si="12"/>
        <v/>
      </c>
      <c r="G245" s="150" t="str">
        <f t="shared" si="13"/>
        <v/>
      </c>
      <c r="H245" s="151" t="str">
        <f t="shared" si="14"/>
        <v>否</v>
      </c>
      <c r="I245" s="152" t="str">
        <f t="shared" si="15"/>
        <v>项</v>
      </c>
    </row>
    <row r="246" s="119" customFormat="true" ht="18.75" hidden="true" spans="1:9">
      <c r="A246" s="138">
        <v>2340104</v>
      </c>
      <c r="B246" s="153" t="s">
        <v>2890</v>
      </c>
      <c r="C246" s="140"/>
      <c r="D246" s="140"/>
      <c r="E246" s="149">
        <v>0</v>
      </c>
      <c r="F246" s="150" t="str">
        <f t="shared" si="12"/>
        <v/>
      </c>
      <c r="G246" s="150" t="str">
        <f t="shared" si="13"/>
        <v/>
      </c>
      <c r="H246" s="151" t="str">
        <f t="shared" si="14"/>
        <v>否</v>
      </c>
      <c r="I246" s="152" t="str">
        <f t="shared" si="15"/>
        <v>项</v>
      </c>
    </row>
    <row r="247" s="119" customFormat="true" ht="18.75" hidden="true" spans="1:9">
      <c r="A247" s="138">
        <v>2340105</v>
      </c>
      <c r="B247" s="153" t="s">
        <v>2891</v>
      </c>
      <c r="C247" s="140"/>
      <c r="D247" s="140"/>
      <c r="E247" s="149">
        <v>0</v>
      </c>
      <c r="F247" s="150" t="str">
        <f t="shared" si="12"/>
        <v/>
      </c>
      <c r="G247" s="150" t="str">
        <f t="shared" si="13"/>
        <v/>
      </c>
      <c r="H247" s="151" t="str">
        <f t="shared" si="14"/>
        <v>否</v>
      </c>
      <c r="I247" s="152" t="str">
        <f t="shared" si="15"/>
        <v>项</v>
      </c>
    </row>
    <row r="248" s="119" customFormat="true" ht="18.75" hidden="true" spans="1:9">
      <c r="A248" s="138">
        <v>2340106</v>
      </c>
      <c r="B248" s="153" t="s">
        <v>2892</v>
      </c>
      <c r="C248" s="140"/>
      <c r="D248" s="140"/>
      <c r="E248" s="149">
        <v>0</v>
      </c>
      <c r="F248" s="150" t="str">
        <f t="shared" si="12"/>
        <v/>
      </c>
      <c r="G248" s="150" t="str">
        <f t="shared" si="13"/>
        <v/>
      </c>
      <c r="H248" s="151" t="str">
        <f t="shared" si="14"/>
        <v>否</v>
      </c>
      <c r="I248" s="152" t="str">
        <f t="shared" si="15"/>
        <v>项</v>
      </c>
    </row>
    <row r="249" s="119" customFormat="true" ht="18.75" hidden="true" spans="1:9">
      <c r="A249" s="138">
        <v>2340107</v>
      </c>
      <c r="B249" s="153" t="s">
        <v>2893</v>
      </c>
      <c r="C249" s="140"/>
      <c r="D249" s="140"/>
      <c r="E249" s="149">
        <v>0</v>
      </c>
      <c r="F249" s="150" t="str">
        <f t="shared" si="12"/>
        <v/>
      </c>
      <c r="G249" s="150" t="str">
        <f t="shared" si="13"/>
        <v/>
      </c>
      <c r="H249" s="151" t="str">
        <f t="shared" si="14"/>
        <v>否</v>
      </c>
      <c r="I249" s="152" t="str">
        <f t="shared" si="15"/>
        <v>项</v>
      </c>
    </row>
    <row r="250" s="119" customFormat="true" ht="18.75" hidden="true" spans="1:9">
      <c r="A250" s="138">
        <v>2340108</v>
      </c>
      <c r="B250" s="153" t="s">
        <v>2894</v>
      </c>
      <c r="C250" s="140"/>
      <c r="D250" s="140"/>
      <c r="E250" s="149">
        <v>0</v>
      </c>
      <c r="F250" s="150" t="str">
        <f t="shared" si="12"/>
        <v/>
      </c>
      <c r="G250" s="150" t="str">
        <f t="shared" si="13"/>
        <v/>
      </c>
      <c r="H250" s="151" t="str">
        <f t="shared" si="14"/>
        <v>否</v>
      </c>
      <c r="I250" s="152" t="str">
        <f t="shared" si="15"/>
        <v>项</v>
      </c>
    </row>
    <row r="251" s="119" customFormat="true" ht="18.75" hidden="true" spans="1:9">
      <c r="A251" s="138">
        <v>2340109</v>
      </c>
      <c r="B251" s="153" t="s">
        <v>2895</v>
      </c>
      <c r="C251" s="140"/>
      <c r="D251" s="140"/>
      <c r="E251" s="149">
        <v>0</v>
      </c>
      <c r="F251" s="150" t="str">
        <f t="shared" si="12"/>
        <v/>
      </c>
      <c r="G251" s="150" t="str">
        <f t="shared" si="13"/>
        <v/>
      </c>
      <c r="H251" s="151" t="str">
        <f t="shared" si="14"/>
        <v>否</v>
      </c>
      <c r="I251" s="152" t="str">
        <f t="shared" si="15"/>
        <v>项</v>
      </c>
    </row>
    <row r="252" s="119" customFormat="true" ht="18.75" hidden="true" spans="1:9">
      <c r="A252" s="138">
        <v>2340110</v>
      </c>
      <c r="B252" s="153" t="s">
        <v>2896</v>
      </c>
      <c r="C252" s="140"/>
      <c r="D252" s="140"/>
      <c r="E252" s="149">
        <v>0</v>
      </c>
      <c r="F252" s="150" t="str">
        <f t="shared" si="12"/>
        <v/>
      </c>
      <c r="G252" s="150" t="str">
        <f t="shared" si="13"/>
        <v/>
      </c>
      <c r="H252" s="151" t="str">
        <f t="shared" si="14"/>
        <v>否</v>
      </c>
      <c r="I252" s="152" t="str">
        <f t="shared" si="15"/>
        <v>项</v>
      </c>
    </row>
    <row r="253" s="119" customFormat="true" ht="18.75" hidden="true" spans="1:9">
      <c r="A253" s="138">
        <v>2340111</v>
      </c>
      <c r="B253" s="153" t="s">
        <v>2897</v>
      </c>
      <c r="C253" s="140"/>
      <c r="D253" s="140"/>
      <c r="E253" s="149">
        <v>0</v>
      </c>
      <c r="F253" s="150" t="str">
        <f t="shared" si="12"/>
        <v/>
      </c>
      <c r="G253" s="150" t="str">
        <f t="shared" si="13"/>
        <v/>
      </c>
      <c r="H253" s="151" t="str">
        <f t="shared" si="14"/>
        <v>否</v>
      </c>
      <c r="I253" s="152" t="str">
        <f t="shared" si="15"/>
        <v>项</v>
      </c>
    </row>
    <row r="254" s="119" customFormat="true" ht="18.75" hidden="true" spans="1:9">
      <c r="A254" s="138">
        <v>2340199</v>
      </c>
      <c r="B254" s="153" t="s">
        <v>2898</v>
      </c>
      <c r="C254" s="140"/>
      <c r="D254" s="140"/>
      <c r="E254" s="149">
        <v>0</v>
      </c>
      <c r="F254" s="150" t="str">
        <f t="shared" si="12"/>
        <v/>
      </c>
      <c r="G254" s="150" t="str">
        <f t="shared" si="13"/>
        <v/>
      </c>
      <c r="H254" s="151" t="str">
        <f t="shared" si="14"/>
        <v>否</v>
      </c>
      <c r="I254" s="152" t="str">
        <f t="shared" si="15"/>
        <v>项</v>
      </c>
    </row>
    <row r="255" s="119" customFormat="true" ht="18.75" hidden="true" spans="1:9">
      <c r="A255" s="138">
        <v>23402</v>
      </c>
      <c r="B255" s="153" t="s">
        <v>2899</v>
      </c>
      <c r="C255" s="140"/>
      <c r="D255" s="140"/>
      <c r="E255" s="149">
        <v>0</v>
      </c>
      <c r="F255" s="150" t="str">
        <f t="shared" si="12"/>
        <v/>
      </c>
      <c r="G255" s="150" t="str">
        <f t="shared" si="13"/>
        <v/>
      </c>
      <c r="H255" s="151" t="str">
        <f t="shared" si="14"/>
        <v>否</v>
      </c>
      <c r="I255" s="152" t="str">
        <f t="shared" si="15"/>
        <v>款</v>
      </c>
    </row>
    <row r="256" s="119" customFormat="true" ht="18.75" hidden="true" spans="1:9">
      <c r="A256" s="138">
        <v>2340201</v>
      </c>
      <c r="B256" s="153" t="s">
        <v>2900</v>
      </c>
      <c r="C256" s="140"/>
      <c r="D256" s="140"/>
      <c r="E256" s="149">
        <v>0</v>
      </c>
      <c r="F256" s="150" t="str">
        <f t="shared" si="12"/>
        <v/>
      </c>
      <c r="G256" s="150" t="str">
        <f t="shared" si="13"/>
        <v/>
      </c>
      <c r="H256" s="151" t="str">
        <f t="shared" si="14"/>
        <v>否</v>
      </c>
      <c r="I256" s="152" t="str">
        <f t="shared" si="15"/>
        <v>项</v>
      </c>
    </row>
    <row r="257" s="119" customFormat="true" ht="18.75" hidden="true" spans="1:9">
      <c r="A257" s="138">
        <v>2340202</v>
      </c>
      <c r="B257" s="153" t="s">
        <v>2901</v>
      </c>
      <c r="C257" s="140"/>
      <c r="D257" s="140"/>
      <c r="E257" s="149">
        <v>0</v>
      </c>
      <c r="F257" s="150" t="str">
        <f t="shared" si="12"/>
        <v/>
      </c>
      <c r="G257" s="150" t="str">
        <f t="shared" si="13"/>
        <v/>
      </c>
      <c r="H257" s="151" t="str">
        <f t="shared" si="14"/>
        <v>否</v>
      </c>
      <c r="I257" s="152" t="str">
        <f t="shared" si="15"/>
        <v>项</v>
      </c>
    </row>
    <row r="258" s="119" customFormat="true" ht="18.75" hidden="true" spans="1:9">
      <c r="A258" s="138">
        <v>2340203</v>
      </c>
      <c r="B258" s="153" t="s">
        <v>2902</v>
      </c>
      <c r="C258" s="140"/>
      <c r="D258" s="140"/>
      <c r="E258" s="149">
        <v>0</v>
      </c>
      <c r="F258" s="150" t="str">
        <f t="shared" si="12"/>
        <v/>
      </c>
      <c r="G258" s="150" t="str">
        <f t="shared" si="13"/>
        <v/>
      </c>
      <c r="H258" s="151" t="str">
        <f t="shared" si="14"/>
        <v>否</v>
      </c>
      <c r="I258" s="152" t="str">
        <f t="shared" si="15"/>
        <v>项</v>
      </c>
    </row>
    <row r="259" s="119" customFormat="true" ht="18.75" hidden="true" spans="1:9">
      <c r="A259" s="138">
        <v>2340204</v>
      </c>
      <c r="B259" s="153" t="s">
        <v>2903</v>
      </c>
      <c r="C259" s="140"/>
      <c r="D259" s="140"/>
      <c r="E259" s="149">
        <v>0</v>
      </c>
      <c r="F259" s="150" t="str">
        <f t="shared" si="12"/>
        <v/>
      </c>
      <c r="G259" s="150" t="str">
        <f t="shared" si="13"/>
        <v/>
      </c>
      <c r="H259" s="151" t="str">
        <f t="shared" si="14"/>
        <v>否</v>
      </c>
      <c r="I259" s="152" t="str">
        <f t="shared" si="15"/>
        <v>项</v>
      </c>
    </row>
    <row r="260" s="113" customFormat="true" ht="18.75" hidden="true" spans="1:9">
      <c r="A260" s="134">
        <v>2340205</v>
      </c>
      <c r="B260" s="155" t="s">
        <v>2904</v>
      </c>
      <c r="C260" s="136"/>
      <c r="D260" s="136"/>
      <c r="E260" s="133"/>
      <c r="F260" s="147" t="str">
        <f t="shared" si="12"/>
        <v/>
      </c>
      <c r="G260" s="147" t="str">
        <f>IFERROR(E260/D260-1,"")</f>
        <v/>
      </c>
      <c r="H260" s="148" t="str">
        <f t="shared" si="14"/>
        <v>否</v>
      </c>
      <c r="I260" s="114" t="str">
        <f t="shared" si="15"/>
        <v>项</v>
      </c>
    </row>
    <row r="261" s="119" customFormat="true" ht="18.75" hidden="true" spans="1:9">
      <c r="A261" s="138">
        <v>2340299</v>
      </c>
      <c r="B261" s="153" t="s">
        <v>2905</v>
      </c>
      <c r="C261" s="140"/>
      <c r="D261" s="140"/>
      <c r="E261" s="149">
        <v>0</v>
      </c>
      <c r="F261" s="150" t="str">
        <f t="shared" si="12"/>
        <v/>
      </c>
      <c r="G261" s="150" t="str">
        <f t="shared" si="13"/>
        <v/>
      </c>
      <c r="H261" s="151" t="str">
        <f t="shared" si="14"/>
        <v>否</v>
      </c>
      <c r="I261" s="152" t="str">
        <f t="shared" si="15"/>
        <v>项</v>
      </c>
    </row>
    <row r="262" s="113" customFormat="true" ht="18.75" spans="1:9">
      <c r="A262" s="156"/>
      <c r="B262" s="155"/>
      <c r="C262" s="136"/>
      <c r="D262" s="136"/>
      <c r="E262" s="133">
        <v>0</v>
      </c>
      <c r="F262" s="147" t="str">
        <f t="shared" ref="F262:F272" si="16">IF(C262&gt;0,E262/C262-1,IF(C262&lt;0,-(E262/C262-1),""))</f>
        <v/>
      </c>
      <c r="G262" s="147" t="str">
        <f>IFERROR(E262/D262-1,"")</f>
        <v/>
      </c>
      <c r="H262" s="148" t="str">
        <f t="shared" ref="H262:H267" si="17">IF(LEN(A262)=3,"是",IF(B262&lt;&gt;"",IF(SUM(C262:E262)&lt;&gt;0,"是","否"),"是"))</f>
        <v>是</v>
      </c>
      <c r="I262" s="152" t="str">
        <f t="shared" ref="I262:I272" si="18">IF(LEN(A262)=3,"类",IF(LEN(A262)=5,"款","项"))</f>
        <v>项</v>
      </c>
    </row>
    <row r="263" s="113" customFormat="true" ht="18.75" spans="1:9">
      <c r="A263" s="156"/>
      <c r="B263" s="157" t="s">
        <v>2906</v>
      </c>
      <c r="C263" s="133">
        <f t="shared" ref="C263:E263" si="19">C5+C21+C33+C44+C99+C123+C175+C179+C205+C223+C241</f>
        <v>58210</v>
      </c>
      <c r="D263" s="133">
        <f t="shared" si="19"/>
        <v>152973</v>
      </c>
      <c r="E263" s="133">
        <f t="shared" si="19"/>
        <v>83515</v>
      </c>
      <c r="F263" s="147">
        <f t="shared" si="16"/>
        <v>0.435</v>
      </c>
      <c r="G263" s="147">
        <f>IFERROR(E263/D263-1,"")</f>
        <v>-0.454</v>
      </c>
      <c r="H263" s="148" t="str">
        <f t="shared" si="17"/>
        <v>是</v>
      </c>
      <c r="I263" s="152" t="str">
        <f t="shared" si="18"/>
        <v>项</v>
      </c>
    </row>
    <row r="264" s="113" customFormat="true" ht="18.75" spans="1:9">
      <c r="A264" s="158" t="s">
        <v>2907</v>
      </c>
      <c r="B264" s="159" t="s">
        <v>51</v>
      </c>
      <c r="C264" s="133">
        <f t="shared" ref="C264:E264" si="20">SUM(C265:C268)</f>
        <v>40209</v>
      </c>
      <c r="D264" s="133">
        <f t="shared" si="20"/>
        <v>36539</v>
      </c>
      <c r="E264" s="133">
        <f t="shared" si="20"/>
        <v>0</v>
      </c>
      <c r="F264" s="147">
        <f t="shared" si="16"/>
        <v>-1</v>
      </c>
      <c r="G264" s="147">
        <f>IFERROR(E264/D264-1,"")</f>
        <v>-1</v>
      </c>
      <c r="H264" s="148" t="str">
        <f t="shared" si="17"/>
        <v>是</v>
      </c>
      <c r="I264" s="152" t="str">
        <f t="shared" si="18"/>
        <v>类</v>
      </c>
    </row>
    <row r="265" s="113" customFormat="true" ht="18.75" hidden="true" spans="1:9">
      <c r="A265" s="156" t="s">
        <v>2908</v>
      </c>
      <c r="B265" s="160" t="s">
        <v>2909</v>
      </c>
      <c r="C265" s="133"/>
      <c r="D265" s="136"/>
      <c r="E265" s="133"/>
      <c r="F265" s="147" t="str">
        <f t="shared" si="16"/>
        <v/>
      </c>
      <c r="G265" s="147" t="str">
        <f>IFERROR(E265/D265-1,"")</f>
        <v/>
      </c>
      <c r="H265" s="148" t="str">
        <f t="shared" si="17"/>
        <v>否</v>
      </c>
      <c r="I265" s="152" t="str">
        <f t="shared" si="18"/>
        <v>款</v>
      </c>
    </row>
    <row r="266" s="113" customFormat="true" ht="18.75" spans="1:9">
      <c r="A266" s="156" t="s">
        <v>2910</v>
      </c>
      <c r="B266" s="160" t="s">
        <v>2911</v>
      </c>
      <c r="C266" s="136">
        <v>40209</v>
      </c>
      <c r="D266" s="161">
        <v>36539</v>
      </c>
      <c r="E266" s="133"/>
      <c r="F266" s="147">
        <f t="shared" si="16"/>
        <v>-1</v>
      </c>
      <c r="G266" s="147">
        <f>IFERROR(E266/D266-1,"")</f>
        <v>-1</v>
      </c>
      <c r="H266" s="148" t="str">
        <f t="shared" si="17"/>
        <v>是</v>
      </c>
      <c r="I266" s="152" t="str">
        <f t="shared" si="18"/>
        <v>款</v>
      </c>
    </row>
    <row r="267" s="120" customFormat="true" ht="18.75" hidden="true" spans="1:9">
      <c r="A267" s="162" t="s">
        <v>2912</v>
      </c>
      <c r="B267" s="163" t="s">
        <v>2913</v>
      </c>
      <c r="C267" s="164"/>
      <c r="D267" s="164"/>
      <c r="E267" s="167"/>
      <c r="F267" s="150" t="str">
        <f t="shared" si="16"/>
        <v/>
      </c>
      <c r="G267" s="150" t="str">
        <f>IFERROR(E267/D267,"")</f>
        <v/>
      </c>
      <c r="H267" s="168" t="str">
        <f t="shared" si="17"/>
        <v>否</v>
      </c>
      <c r="I267" s="152" t="str">
        <f t="shared" si="18"/>
        <v>款</v>
      </c>
    </row>
    <row r="268" ht="18.75" spans="1:9">
      <c r="A268" s="156" t="s">
        <v>2914</v>
      </c>
      <c r="B268" s="160" t="s">
        <v>2915</v>
      </c>
      <c r="C268" s="136"/>
      <c r="D268" s="136"/>
      <c r="E268" s="133">
        <v>0</v>
      </c>
      <c r="F268" s="147" t="str">
        <f t="shared" si="16"/>
        <v/>
      </c>
      <c r="G268" s="147" t="str">
        <f>IFERROR(E268/D268-1,"")</f>
        <v/>
      </c>
      <c r="H268" s="148"/>
      <c r="I268" s="152" t="str">
        <f t="shared" si="18"/>
        <v>款</v>
      </c>
    </row>
    <row r="269" ht="18.75" spans="1:9">
      <c r="A269" s="158" t="s">
        <v>2916</v>
      </c>
      <c r="B269" s="165" t="s">
        <v>2917</v>
      </c>
      <c r="C269" s="133">
        <v>13260</v>
      </c>
      <c r="D269" s="166">
        <v>2100</v>
      </c>
      <c r="E269" s="133">
        <f>E270</f>
        <v>2100</v>
      </c>
      <c r="F269" s="147">
        <f t="shared" si="16"/>
        <v>-0.842</v>
      </c>
      <c r="G269" s="147">
        <f>IFERROR(E269/D269-1,"")</f>
        <v>0</v>
      </c>
      <c r="H269" s="148" t="str">
        <f>IF(LEN(A269)=3,"是",IF(B269&lt;&gt;"",IF(SUM(C269:E269)&lt;&gt;0,"是","否"),"是"))</f>
        <v>是</v>
      </c>
      <c r="I269" s="152" t="str">
        <f t="shared" si="18"/>
        <v>类</v>
      </c>
    </row>
    <row r="270" ht="18.75" spans="1:9">
      <c r="A270" s="158"/>
      <c r="B270" s="160" t="s">
        <v>2918</v>
      </c>
      <c r="C270" s="133">
        <v>13260</v>
      </c>
      <c r="D270" s="166">
        <v>2100</v>
      </c>
      <c r="E270" s="166">
        <v>2100</v>
      </c>
      <c r="F270" s="147">
        <f t="shared" si="16"/>
        <v>-0.842</v>
      </c>
      <c r="G270" s="147">
        <f>IFERROR(E270/D270-1,"")</f>
        <v>0</v>
      </c>
      <c r="H270" s="148"/>
      <c r="I270" s="152" t="str">
        <f t="shared" si="18"/>
        <v>项</v>
      </c>
    </row>
    <row r="271" ht="18.75" spans="1:9">
      <c r="A271" s="158"/>
      <c r="B271" s="160" t="s">
        <v>2919</v>
      </c>
      <c r="C271" s="133"/>
      <c r="D271" s="133"/>
      <c r="E271" s="133">
        <v>0</v>
      </c>
      <c r="F271" s="147" t="str">
        <f t="shared" si="16"/>
        <v/>
      </c>
      <c r="G271" s="147" t="str">
        <f>IFERROR(E271/D271-1,"")</f>
        <v/>
      </c>
      <c r="H271" s="148"/>
      <c r="I271" s="152" t="str">
        <f t="shared" si="18"/>
        <v>项</v>
      </c>
    </row>
    <row r="272" ht="18.75" spans="1:9">
      <c r="A272" s="156"/>
      <c r="B272" s="157" t="s">
        <v>71</v>
      </c>
      <c r="C272" s="133">
        <f>C263+C264+C269</f>
        <v>111679</v>
      </c>
      <c r="D272" s="133">
        <f>D263+D264+D269</f>
        <v>191612</v>
      </c>
      <c r="E272" s="133">
        <f>E263+E264+E269</f>
        <v>85615</v>
      </c>
      <c r="F272" s="147">
        <f t="shared" si="16"/>
        <v>-0.233</v>
      </c>
      <c r="G272" s="147">
        <f>IFERROR(E272/D272-1,"")</f>
        <v>-0.553</v>
      </c>
      <c r="H272" s="148" t="str">
        <f>IF(LEN(A272)=3,"是",IF(B272&lt;&gt;"",IF(SUM(C272:E272)&lt;&gt;0,"是","否"),"是"))</f>
        <v>是</v>
      </c>
      <c r="I272" s="152" t="str">
        <f t="shared" si="18"/>
        <v>项</v>
      </c>
    </row>
  </sheetData>
  <autoFilter ref="A4:I272">
    <filterColumn colId="7">
      <customFilters>
        <customFilter operator="equal" val=""/>
        <customFilter operator="equal" val="是"/>
      </customFilters>
    </filterColumn>
    <extLst/>
  </autoFilter>
  <mergeCells count="6">
    <mergeCell ref="B1:G1"/>
    <mergeCell ref="D3:E3"/>
    <mergeCell ref="F3:G3"/>
    <mergeCell ref="A3:A4"/>
    <mergeCell ref="B3:B4"/>
    <mergeCell ref="C3:C4"/>
  </mergeCells>
  <conditionalFormatting sqref="B269">
    <cfRule type="expression" dxfId="1" priority="7" stopIfTrue="1">
      <formula>"len($A:$A)=3"</formula>
    </cfRule>
  </conditionalFormatting>
  <conditionalFormatting sqref="D269">
    <cfRule type="expression" dxfId="1" priority="2" stopIfTrue="1">
      <formula>"len($A:$A)=3"</formula>
    </cfRule>
  </conditionalFormatting>
  <conditionalFormatting sqref="D270">
    <cfRule type="expression" dxfId="1" priority="3" stopIfTrue="1">
      <formula>"len($A:$A)=3"</formula>
    </cfRule>
  </conditionalFormatting>
  <conditionalFormatting sqref="E270">
    <cfRule type="expression" dxfId="1" priority="1" stopIfTrue="1">
      <formula>"len($A:$A)=3"</formula>
    </cfRule>
  </conditionalFormatting>
  <printOptions horizontalCentered="true"/>
  <pageMargins left="0.472222222222222" right="0.393055555555556" top="0.747916666666667" bottom="0.747916666666667" header="0.314583333333333" footer="0.314583333333333"/>
  <pageSetup paperSize="9" scale="62"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7030A0"/>
    <pageSetUpPr fitToPage="true"/>
  </sheetPr>
  <dimension ref="A1:G43"/>
  <sheetViews>
    <sheetView showGridLines="0" showZeros="0" view="pageBreakPreview" zoomScaleNormal="100" zoomScaleSheetLayoutView="100" workbookViewId="0">
      <pane ySplit="4" topLeftCell="A5" activePane="bottomLeft" state="frozen"/>
      <selection/>
      <selection pane="bottomLeft" activeCell="G5" sqref="G5"/>
    </sheetView>
  </sheetViews>
  <sheetFormatPr defaultColWidth="9" defaultRowHeight="14.25" outlineLevelCol="6"/>
  <cols>
    <col min="1" max="1" width="43.75" style="1" customWidth="true"/>
    <col min="2" max="4" width="16.375" style="1" customWidth="true"/>
    <col min="5" max="6" width="15.625" style="1" customWidth="true"/>
    <col min="7" max="7" width="5.25" style="1" customWidth="true"/>
    <col min="8" max="16384" width="9" style="1"/>
  </cols>
  <sheetData>
    <row r="1" ht="45" customHeight="true" spans="1:6">
      <c r="A1" s="4" t="s">
        <v>2920</v>
      </c>
      <c r="B1" s="4"/>
      <c r="C1" s="4"/>
      <c r="D1" s="4"/>
      <c r="E1" s="4"/>
      <c r="F1" s="4"/>
    </row>
    <row r="2" ht="20.1" customHeight="true" spans="1:6">
      <c r="A2" s="40" t="s">
        <v>2921</v>
      </c>
      <c r="B2" s="41"/>
      <c r="C2" s="42"/>
      <c r="D2" s="9"/>
      <c r="F2" s="54" t="s">
        <v>11</v>
      </c>
    </row>
    <row r="3" s="101" customFormat="true" ht="36" customHeight="true" spans="1:6">
      <c r="A3" s="37" t="s">
        <v>13</v>
      </c>
      <c r="B3" s="35" t="s">
        <v>14</v>
      </c>
      <c r="C3" s="35" t="s">
        <v>15</v>
      </c>
      <c r="D3" s="35"/>
      <c r="E3" s="37" t="s">
        <v>74</v>
      </c>
      <c r="F3" s="37"/>
    </row>
    <row r="4" s="101" customFormat="true" ht="36" customHeight="true" spans="1:7">
      <c r="A4" s="37"/>
      <c r="B4" s="35"/>
      <c r="C4" s="35" t="s">
        <v>17</v>
      </c>
      <c r="D4" s="35" t="s">
        <v>75</v>
      </c>
      <c r="E4" s="35" t="s">
        <v>130</v>
      </c>
      <c r="F4" s="35" t="s">
        <v>131</v>
      </c>
      <c r="G4" s="101" t="s">
        <v>16</v>
      </c>
    </row>
    <row r="5" ht="36" customHeight="true" spans="1:7">
      <c r="A5" s="77" t="s">
        <v>2922</v>
      </c>
      <c r="B5" s="102">
        <f>SUM(B6:B24)</f>
        <v>0</v>
      </c>
      <c r="C5" s="102">
        <f>SUM(C6:C24)</f>
        <v>0</v>
      </c>
      <c r="D5" s="103">
        <f>SUM(D6:D24)</f>
        <v>484</v>
      </c>
      <c r="E5" s="93" t="str">
        <f>IF(B5&gt;0,D5/B5-1,IF(B5&lt;0,-(D5/B5-1),""))</f>
        <v/>
      </c>
      <c r="F5" s="28" t="str">
        <f t="shared" ref="F5:F43" si="0">IF(C5&lt;&gt;0,D5/C5,"")</f>
        <v/>
      </c>
      <c r="G5" s="99" t="str">
        <f>IF(A5&lt;&gt;"",IF(SUM(B5:D5)&lt;&gt;0,"是","否"),"是")</f>
        <v>是</v>
      </c>
    </row>
    <row r="6" ht="36" hidden="true" customHeight="true" spans="1:7">
      <c r="A6" s="104" t="s">
        <v>2923</v>
      </c>
      <c r="B6" s="105"/>
      <c r="C6" s="105"/>
      <c r="D6" s="106"/>
      <c r="E6" s="93" t="str">
        <f t="shared" ref="E6:E43" si="1">IF(B6&gt;0,D6/B6-1,IF(B6&lt;0,-(D6/B6-1),""))</f>
        <v/>
      </c>
      <c r="F6" s="28" t="str">
        <f t="shared" si="0"/>
        <v/>
      </c>
      <c r="G6" s="99" t="str">
        <f t="shared" ref="G6:G43" si="2">IF(A6&lt;&gt;"",IF(SUM(B6:D6)&lt;&gt;0,"是","否"),"是")</f>
        <v>否</v>
      </c>
    </row>
    <row r="7" ht="36" hidden="true" customHeight="true" spans="1:7">
      <c r="A7" s="104" t="s">
        <v>2924</v>
      </c>
      <c r="B7" s="105"/>
      <c r="C7" s="105"/>
      <c r="D7" s="106"/>
      <c r="E7" s="93" t="str">
        <f t="shared" si="1"/>
        <v/>
      </c>
      <c r="F7" s="28" t="str">
        <f t="shared" si="0"/>
        <v/>
      </c>
      <c r="G7" s="99" t="str">
        <f t="shared" si="2"/>
        <v>否</v>
      </c>
    </row>
    <row r="8" ht="36" hidden="true" customHeight="true" spans="1:7">
      <c r="A8" s="104" t="s">
        <v>2925</v>
      </c>
      <c r="B8" s="105"/>
      <c r="C8" s="105"/>
      <c r="D8" s="107"/>
      <c r="E8" s="93" t="str">
        <f t="shared" si="1"/>
        <v/>
      </c>
      <c r="F8" s="28" t="str">
        <f t="shared" si="0"/>
        <v/>
      </c>
      <c r="G8" s="99" t="str">
        <f t="shared" si="2"/>
        <v>否</v>
      </c>
    </row>
    <row r="9" ht="36" hidden="true" customHeight="true" spans="1:7">
      <c r="A9" s="104" t="s">
        <v>2926</v>
      </c>
      <c r="B9" s="105"/>
      <c r="C9" s="105"/>
      <c r="D9" s="106"/>
      <c r="E9" s="93" t="str">
        <f t="shared" si="1"/>
        <v/>
      </c>
      <c r="F9" s="28" t="str">
        <f t="shared" si="0"/>
        <v/>
      </c>
      <c r="G9" s="99" t="str">
        <f t="shared" si="2"/>
        <v>否</v>
      </c>
    </row>
    <row r="10" ht="36" hidden="true" customHeight="true" spans="1:7">
      <c r="A10" s="104" t="s">
        <v>2927</v>
      </c>
      <c r="B10" s="105"/>
      <c r="C10" s="105"/>
      <c r="D10" s="107"/>
      <c r="E10" s="93" t="str">
        <f t="shared" si="1"/>
        <v/>
      </c>
      <c r="F10" s="28" t="str">
        <f t="shared" si="0"/>
        <v/>
      </c>
      <c r="G10" s="99" t="str">
        <f t="shared" si="2"/>
        <v>否</v>
      </c>
    </row>
    <row r="11" ht="36" hidden="true" customHeight="true" spans="1:7">
      <c r="A11" s="104" t="s">
        <v>2928</v>
      </c>
      <c r="B11" s="105"/>
      <c r="C11" s="106"/>
      <c r="D11" s="106"/>
      <c r="E11" s="93" t="str">
        <f t="shared" si="1"/>
        <v/>
      </c>
      <c r="F11" s="28" t="str">
        <f t="shared" si="0"/>
        <v/>
      </c>
      <c r="G11" s="99" t="str">
        <f t="shared" si="2"/>
        <v>否</v>
      </c>
    </row>
    <row r="12" ht="36" hidden="true" customHeight="true" spans="1:7">
      <c r="A12" s="104" t="s">
        <v>2929</v>
      </c>
      <c r="B12" s="105"/>
      <c r="C12" s="105"/>
      <c r="D12" s="106"/>
      <c r="E12" s="93" t="str">
        <f t="shared" si="1"/>
        <v/>
      </c>
      <c r="F12" s="28" t="str">
        <f t="shared" si="0"/>
        <v/>
      </c>
      <c r="G12" s="99" t="str">
        <f t="shared" si="2"/>
        <v>否</v>
      </c>
    </row>
    <row r="13" ht="36" hidden="true" customHeight="true" spans="1:7">
      <c r="A13" s="104" t="s">
        <v>2930</v>
      </c>
      <c r="B13" s="105"/>
      <c r="C13" s="105"/>
      <c r="D13" s="106"/>
      <c r="E13" s="93" t="str">
        <f t="shared" si="1"/>
        <v/>
      </c>
      <c r="F13" s="28" t="str">
        <f t="shared" si="0"/>
        <v/>
      </c>
      <c r="G13" s="99" t="str">
        <f t="shared" si="2"/>
        <v>否</v>
      </c>
    </row>
    <row r="14" ht="36" hidden="true" customHeight="true" spans="1:7">
      <c r="A14" s="104" t="s">
        <v>2931</v>
      </c>
      <c r="B14" s="105"/>
      <c r="C14" s="106"/>
      <c r="D14" s="106"/>
      <c r="E14" s="93" t="str">
        <f t="shared" si="1"/>
        <v/>
      </c>
      <c r="F14" s="28" t="str">
        <f t="shared" si="0"/>
        <v/>
      </c>
      <c r="G14" s="99" t="str">
        <f t="shared" si="2"/>
        <v>否</v>
      </c>
    </row>
    <row r="15" ht="36" hidden="true" customHeight="true" spans="1:7">
      <c r="A15" s="104" t="s">
        <v>2932</v>
      </c>
      <c r="B15" s="105"/>
      <c r="C15" s="106"/>
      <c r="D15" s="108"/>
      <c r="E15" s="93" t="str">
        <f t="shared" si="1"/>
        <v/>
      </c>
      <c r="F15" s="28" t="str">
        <f t="shared" si="0"/>
        <v/>
      </c>
      <c r="G15" s="99" t="str">
        <f t="shared" si="2"/>
        <v>否</v>
      </c>
    </row>
    <row r="16" ht="36" hidden="true" customHeight="true" spans="1:7">
      <c r="A16" s="104" t="s">
        <v>2933</v>
      </c>
      <c r="B16" s="105"/>
      <c r="C16" s="106"/>
      <c r="D16" s="108"/>
      <c r="E16" s="93" t="str">
        <f t="shared" si="1"/>
        <v/>
      </c>
      <c r="F16" s="28" t="str">
        <f t="shared" si="0"/>
        <v/>
      </c>
      <c r="G16" s="99" t="str">
        <f t="shared" si="2"/>
        <v>否</v>
      </c>
    </row>
    <row r="17" ht="36" hidden="true" customHeight="true" spans="1:7">
      <c r="A17" s="104" t="s">
        <v>2934</v>
      </c>
      <c r="B17" s="105"/>
      <c r="C17" s="106"/>
      <c r="D17" s="108"/>
      <c r="E17" s="93" t="str">
        <f t="shared" si="1"/>
        <v/>
      </c>
      <c r="F17" s="28" t="str">
        <f t="shared" si="0"/>
        <v/>
      </c>
      <c r="G17" s="99" t="str">
        <f t="shared" si="2"/>
        <v>否</v>
      </c>
    </row>
    <row r="18" ht="36" hidden="true" customHeight="true" spans="1:7">
      <c r="A18" s="104" t="s">
        <v>2935</v>
      </c>
      <c r="B18" s="105"/>
      <c r="C18" s="106"/>
      <c r="D18" s="108"/>
      <c r="E18" s="93" t="str">
        <f t="shared" si="1"/>
        <v/>
      </c>
      <c r="F18" s="28" t="str">
        <f t="shared" si="0"/>
        <v/>
      </c>
      <c r="G18" s="99" t="str">
        <f t="shared" si="2"/>
        <v>否</v>
      </c>
    </row>
    <row r="19" ht="36" hidden="true" customHeight="true" spans="1:7">
      <c r="A19" s="104" t="s">
        <v>2936</v>
      </c>
      <c r="B19" s="105"/>
      <c r="C19" s="106"/>
      <c r="D19" s="106"/>
      <c r="E19" s="93" t="str">
        <f t="shared" si="1"/>
        <v/>
      </c>
      <c r="F19" s="28" t="str">
        <f t="shared" si="0"/>
        <v/>
      </c>
      <c r="G19" s="99" t="str">
        <f t="shared" si="2"/>
        <v>否</v>
      </c>
    </row>
    <row r="20" ht="36" hidden="true" customHeight="true" spans="1:7">
      <c r="A20" s="104" t="s">
        <v>2937</v>
      </c>
      <c r="B20" s="105"/>
      <c r="C20" s="106"/>
      <c r="D20" s="108"/>
      <c r="E20" s="93" t="str">
        <f t="shared" si="1"/>
        <v/>
      </c>
      <c r="F20" s="28" t="str">
        <f t="shared" si="0"/>
        <v/>
      </c>
      <c r="G20" s="99" t="str">
        <f t="shared" si="2"/>
        <v>否</v>
      </c>
    </row>
    <row r="21" ht="36" hidden="true" customHeight="true" spans="1:7">
      <c r="A21" s="104" t="s">
        <v>2938</v>
      </c>
      <c r="B21" s="105"/>
      <c r="C21" s="106"/>
      <c r="D21" s="108"/>
      <c r="E21" s="93" t="str">
        <f t="shared" si="1"/>
        <v/>
      </c>
      <c r="F21" s="28" t="str">
        <f t="shared" si="0"/>
        <v/>
      </c>
      <c r="G21" s="99" t="str">
        <f t="shared" si="2"/>
        <v>否</v>
      </c>
    </row>
    <row r="22" ht="36" hidden="true" customHeight="true" spans="1:7">
      <c r="A22" s="104" t="s">
        <v>2939</v>
      </c>
      <c r="B22" s="105"/>
      <c r="C22" s="105"/>
      <c r="D22" s="106"/>
      <c r="E22" s="93" t="str">
        <f t="shared" si="1"/>
        <v/>
      </c>
      <c r="F22" s="28" t="str">
        <f t="shared" si="0"/>
        <v/>
      </c>
      <c r="G22" s="99" t="str">
        <f t="shared" si="2"/>
        <v>否</v>
      </c>
    </row>
    <row r="23" ht="36" hidden="true" customHeight="true" spans="1:7">
      <c r="A23" s="104" t="s">
        <v>2940</v>
      </c>
      <c r="B23" s="105"/>
      <c r="C23" s="106"/>
      <c r="D23" s="108"/>
      <c r="E23" s="93" t="str">
        <f t="shared" si="1"/>
        <v/>
      </c>
      <c r="F23" s="28" t="str">
        <f t="shared" si="0"/>
        <v/>
      </c>
      <c r="G23" s="99" t="str">
        <f t="shared" si="2"/>
        <v>否</v>
      </c>
    </row>
    <row r="24" ht="36" customHeight="true" spans="1:7">
      <c r="A24" s="104" t="s">
        <v>2941</v>
      </c>
      <c r="B24" s="105"/>
      <c r="C24" s="105"/>
      <c r="D24" s="108">
        <v>484</v>
      </c>
      <c r="E24" s="93" t="str">
        <f t="shared" si="1"/>
        <v/>
      </c>
      <c r="F24" s="28" t="str">
        <f t="shared" si="0"/>
        <v/>
      </c>
      <c r="G24" s="99" t="str">
        <f t="shared" si="2"/>
        <v>是</v>
      </c>
    </row>
    <row r="25" ht="36" customHeight="true" spans="1:7">
      <c r="A25" s="77" t="s">
        <v>2942</v>
      </c>
      <c r="B25" s="102">
        <f>SUM(B26:B29)</f>
        <v>12</v>
      </c>
      <c r="C25" s="102">
        <f>SUM(C26:C29)</f>
        <v>26</v>
      </c>
      <c r="D25" s="102">
        <f>SUM(D26:D29)</f>
        <v>26</v>
      </c>
      <c r="E25" s="93">
        <f t="shared" si="1"/>
        <v>1.167</v>
      </c>
      <c r="F25" s="28">
        <f>IF(C25&lt;&gt;0,D25/C25-1,"")</f>
        <v>0</v>
      </c>
      <c r="G25" s="99" t="str">
        <f t="shared" si="2"/>
        <v>是</v>
      </c>
    </row>
    <row r="26" ht="36" hidden="true" customHeight="true" spans="1:7">
      <c r="A26" s="109" t="s">
        <v>2943</v>
      </c>
      <c r="B26" s="105"/>
      <c r="C26" s="105"/>
      <c r="D26" s="108"/>
      <c r="E26" s="93" t="str">
        <f t="shared" si="1"/>
        <v/>
      </c>
      <c r="F26" s="28" t="str">
        <f t="shared" si="0"/>
        <v/>
      </c>
      <c r="G26" s="99" t="str">
        <f t="shared" si="2"/>
        <v>否</v>
      </c>
    </row>
    <row r="27" ht="36" hidden="true" customHeight="true" spans="1:7">
      <c r="A27" s="109" t="s">
        <v>2944</v>
      </c>
      <c r="B27" s="105"/>
      <c r="C27" s="105"/>
      <c r="D27" s="108"/>
      <c r="E27" s="93" t="str">
        <f t="shared" si="1"/>
        <v/>
      </c>
      <c r="F27" s="28" t="str">
        <f t="shared" si="0"/>
        <v/>
      </c>
      <c r="G27" s="99" t="str">
        <f t="shared" si="2"/>
        <v>否</v>
      </c>
    </row>
    <row r="28" ht="36" hidden="true" customHeight="true" spans="1:7">
      <c r="A28" s="109" t="s">
        <v>2945</v>
      </c>
      <c r="B28" s="105"/>
      <c r="C28" s="105"/>
      <c r="D28" s="108"/>
      <c r="E28" s="93" t="str">
        <f t="shared" si="1"/>
        <v/>
      </c>
      <c r="F28" s="28" t="str">
        <f t="shared" si="0"/>
        <v/>
      </c>
      <c r="G28" s="99" t="str">
        <f t="shared" si="2"/>
        <v>否</v>
      </c>
    </row>
    <row r="29" ht="36" customHeight="true" spans="1:7">
      <c r="A29" s="109" t="s">
        <v>2946</v>
      </c>
      <c r="B29" s="105">
        <v>12</v>
      </c>
      <c r="C29" s="110">
        <v>26</v>
      </c>
      <c r="D29" s="108">
        <v>26</v>
      </c>
      <c r="E29" s="93">
        <f t="shared" si="1"/>
        <v>1.167</v>
      </c>
      <c r="F29" s="28">
        <f>IF(C29&lt;&gt;0,D29/C29-1,"")</f>
        <v>0</v>
      </c>
      <c r="G29" s="99" t="str">
        <f t="shared" si="2"/>
        <v>是</v>
      </c>
    </row>
    <row r="30" ht="36" hidden="true" customHeight="true" spans="1:7">
      <c r="A30" s="77" t="s">
        <v>2947</v>
      </c>
      <c r="B30" s="102">
        <f>SUM(B31:B33)</f>
        <v>0</v>
      </c>
      <c r="C30" s="102">
        <f>SUM(C31:C33)</f>
        <v>0</v>
      </c>
      <c r="D30" s="102">
        <f>SUM(D31:D33)</f>
        <v>0</v>
      </c>
      <c r="E30" s="93" t="str">
        <f t="shared" si="1"/>
        <v/>
      </c>
      <c r="F30" s="28" t="str">
        <f t="shared" si="0"/>
        <v/>
      </c>
      <c r="G30" s="99" t="str">
        <f t="shared" si="2"/>
        <v>否</v>
      </c>
    </row>
    <row r="31" ht="36" hidden="true" customHeight="true" spans="1:7">
      <c r="A31" s="109" t="s">
        <v>2948</v>
      </c>
      <c r="B31" s="105"/>
      <c r="C31" s="110"/>
      <c r="D31" s="106"/>
      <c r="E31" s="93" t="str">
        <f t="shared" si="1"/>
        <v/>
      </c>
      <c r="F31" s="28" t="str">
        <f t="shared" si="0"/>
        <v/>
      </c>
      <c r="G31" s="99" t="str">
        <f t="shared" si="2"/>
        <v>否</v>
      </c>
    </row>
    <row r="32" ht="36" hidden="true" customHeight="true" spans="1:7">
      <c r="A32" s="109" t="s">
        <v>2949</v>
      </c>
      <c r="B32" s="105"/>
      <c r="C32" s="110"/>
      <c r="D32" s="106"/>
      <c r="E32" s="93" t="str">
        <f t="shared" si="1"/>
        <v/>
      </c>
      <c r="F32" s="28" t="str">
        <f t="shared" si="0"/>
        <v/>
      </c>
      <c r="G32" s="99" t="str">
        <f t="shared" si="2"/>
        <v>否</v>
      </c>
    </row>
    <row r="33" ht="36" hidden="true" customHeight="true" spans="1:7">
      <c r="A33" s="109" t="s">
        <v>2950</v>
      </c>
      <c r="B33" s="105"/>
      <c r="C33" s="81"/>
      <c r="D33" s="106"/>
      <c r="E33" s="93" t="str">
        <f t="shared" si="1"/>
        <v/>
      </c>
      <c r="F33" s="28" t="str">
        <f t="shared" si="0"/>
        <v/>
      </c>
      <c r="G33" s="99" t="str">
        <f t="shared" si="2"/>
        <v>否</v>
      </c>
    </row>
    <row r="34" ht="36" hidden="true" customHeight="true" spans="1:7">
      <c r="A34" s="77" t="s">
        <v>2951</v>
      </c>
      <c r="B34" s="102">
        <f>SUM(B35:B37)</f>
        <v>0</v>
      </c>
      <c r="C34" s="102">
        <f>SUM(C35:C37)</f>
        <v>0</v>
      </c>
      <c r="D34" s="102">
        <f>SUM(D35:D37)</f>
        <v>0</v>
      </c>
      <c r="E34" s="93" t="str">
        <f t="shared" si="1"/>
        <v/>
      </c>
      <c r="F34" s="28" t="str">
        <f t="shared" si="0"/>
        <v/>
      </c>
      <c r="G34" s="99" t="str">
        <f t="shared" si="2"/>
        <v>否</v>
      </c>
    </row>
    <row r="35" ht="36" hidden="true" customHeight="true" spans="1:7">
      <c r="A35" s="109" t="s">
        <v>2952</v>
      </c>
      <c r="B35" s="105"/>
      <c r="C35" s="105"/>
      <c r="D35" s="106"/>
      <c r="E35" s="93" t="str">
        <f t="shared" si="1"/>
        <v/>
      </c>
      <c r="F35" s="28" t="str">
        <f t="shared" si="0"/>
        <v/>
      </c>
      <c r="G35" s="99" t="str">
        <f t="shared" si="2"/>
        <v>否</v>
      </c>
    </row>
    <row r="36" ht="36" hidden="true" customHeight="true" spans="1:7">
      <c r="A36" s="109" t="s">
        <v>2953</v>
      </c>
      <c r="B36" s="105"/>
      <c r="C36" s="105"/>
      <c r="D36" s="108"/>
      <c r="E36" s="93" t="str">
        <f t="shared" si="1"/>
        <v/>
      </c>
      <c r="F36" s="28" t="str">
        <f t="shared" si="0"/>
        <v/>
      </c>
      <c r="G36" s="99" t="str">
        <f t="shared" si="2"/>
        <v>否</v>
      </c>
    </row>
    <row r="37" ht="36" hidden="true" customHeight="true" spans="1:7">
      <c r="A37" s="109" t="s">
        <v>2954</v>
      </c>
      <c r="B37" s="105"/>
      <c r="C37" s="105"/>
      <c r="D37" s="108"/>
      <c r="E37" s="93" t="str">
        <f t="shared" si="1"/>
        <v/>
      </c>
      <c r="F37" s="28" t="str">
        <f t="shared" si="0"/>
        <v/>
      </c>
      <c r="G37" s="99" t="str">
        <f t="shared" si="2"/>
        <v>否</v>
      </c>
    </row>
    <row r="38" ht="36" hidden="true" customHeight="true" spans="1:7">
      <c r="A38" s="77" t="s">
        <v>2955</v>
      </c>
      <c r="B38" s="102"/>
      <c r="C38" s="102"/>
      <c r="D38" s="103"/>
      <c r="E38" s="93" t="str">
        <f t="shared" si="1"/>
        <v/>
      </c>
      <c r="F38" s="28" t="str">
        <f t="shared" si="0"/>
        <v/>
      </c>
      <c r="G38" s="99" t="str">
        <f t="shared" si="2"/>
        <v>否</v>
      </c>
    </row>
    <row r="39" ht="36" customHeight="true" spans="1:7">
      <c r="A39" s="86" t="s">
        <v>2956</v>
      </c>
      <c r="B39" s="102">
        <f>B5+B25+B30+B34+B38</f>
        <v>12</v>
      </c>
      <c r="C39" s="102">
        <f>C5+C25+C30+C34+C38</f>
        <v>26</v>
      </c>
      <c r="D39" s="102">
        <f>D5+D25+D30+D34+D38</f>
        <v>510</v>
      </c>
      <c r="E39" s="93">
        <f t="shared" si="1"/>
        <v>41.5</v>
      </c>
      <c r="F39" s="28">
        <f>IF(C39&lt;&gt;0,D39/C39-1,"")</f>
        <v>18.615</v>
      </c>
      <c r="G39" s="99" t="str">
        <f t="shared" si="2"/>
        <v>是</v>
      </c>
    </row>
    <row r="40" ht="36" customHeight="true" spans="1:7">
      <c r="A40" s="111" t="s">
        <v>52</v>
      </c>
      <c r="B40" s="102">
        <v>35</v>
      </c>
      <c r="C40" s="102">
        <v>23</v>
      </c>
      <c r="D40" s="103">
        <v>19</v>
      </c>
      <c r="E40" s="93">
        <f t="shared" si="1"/>
        <v>-0.457</v>
      </c>
      <c r="F40" s="28">
        <f>IF(C40&lt;&gt;0,D40/C40-1,"")</f>
        <v>-0.174</v>
      </c>
      <c r="G40" s="99" t="str">
        <f t="shared" si="2"/>
        <v>是</v>
      </c>
    </row>
    <row r="41" ht="36" hidden="true" customHeight="true" spans="1:7">
      <c r="A41" s="111" t="s">
        <v>2957</v>
      </c>
      <c r="B41" s="102"/>
      <c r="C41" s="102"/>
      <c r="D41" s="103"/>
      <c r="E41" s="93" t="str">
        <f t="shared" si="1"/>
        <v/>
      </c>
      <c r="F41" s="28" t="str">
        <f>IF(C41&lt;&gt;0,D41/C41-1,"")</f>
        <v/>
      </c>
      <c r="G41" s="99" t="str">
        <f t="shared" si="2"/>
        <v>否</v>
      </c>
    </row>
    <row r="42" ht="36" hidden="true" customHeight="true" spans="1:7">
      <c r="A42" s="111" t="s">
        <v>2958</v>
      </c>
      <c r="B42" s="102"/>
      <c r="C42" s="102"/>
      <c r="D42" s="102"/>
      <c r="E42" s="93" t="str">
        <f t="shared" si="1"/>
        <v/>
      </c>
      <c r="F42" s="28" t="str">
        <f t="shared" si="0"/>
        <v/>
      </c>
      <c r="G42" s="99" t="str">
        <f t="shared" si="2"/>
        <v>否</v>
      </c>
    </row>
    <row r="43" ht="36" customHeight="true" spans="1:7">
      <c r="A43" s="86" t="s">
        <v>70</v>
      </c>
      <c r="B43" s="112">
        <f>SUM(B39:B42)</f>
        <v>47</v>
      </c>
      <c r="C43" s="112">
        <f>SUM(C39:C42)</f>
        <v>49</v>
      </c>
      <c r="D43" s="112">
        <f>SUM(D39:D42)</f>
        <v>529</v>
      </c>
      <c r="E43" s="93">
        <f t="shared" si="1"/>
        <v>10.255</v>
      </c>
      <c r="F43" s="28">
        <f>IF(C43&lt;&gt;0,D43/C43-1,"")</f>
        <v>9.796</v>
      </c>
      <c r="G43" s="99" t="str">
        <f t="shared" si="2"/>
        <v>是</v>
      </c>
    </row>
  </sheetData>
  <autoFilter ref="A4:G45">
    <filterColumn colId="6">
      <customFilters>
        <customFilter operator="equal" val=""/>
        <customFilter operator="equal" val="是"/>
      </customFilters>
    </filterColumn>
    <extLst/>
  </autoFilter>
  <mergeCells count="5">
    <mergeCell ref="A1:F1"/>
    <mergeCell ref="C3:D3"/>
    <mergeCell ref="E3:F3"/>
    <mergeCell ref="A3:A4"/>
    <mergeCell ref="B3:B4"/>
  </mergeCells>
  <conditionalFormatting sqref="F5:F43">
    <cfRule type="cellIs" dxfId="3" priority="1" stopIfTrue="1" operator="lessThanOrEqual">
      <formula>-1</formula>
    </cfRule>
  </conditionalFormatting>
  <conditionalFormatting sqref="G4:G43">
    <cfRule type="cellIs" dxfId="4" priority="2" stopIfTrue="1" operator="lessThanOrEqual">
      <formula>-1</formula>
    </cfRule>
  </conditionalFormatting>
  <printOptions horizontalCentered="true"/>
  <pageMargins left="0.472222222222222" right="0.393055555555556" top="0.747916666666667" bottom="0.747916666666667" header="0.314583333333333" footer="0.314583333333333"/>
  <pageSetup paperSize="9" scale="71" fitToHeight="0"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7030A0"/>
  </sheetPr>
  <dimension ref="A1:G33"/>
  <sheetViews>
    <sheetView showGridLines="0" showZeros="0" view="pageBreakPreview" zoomScaleNormal="100" zoomScaleSheetLayoutView="100" workbookViewId="0">
      <pane ySplit="4" topLeftCell="A5" activePane="bottomLeft" state="frozen"/>
      <selection/>
      <selection pane="bottomLeft" activeCell="G5" sqref="G5"/>
    </sheetView>
  </sheetViews>
  <sheetFormatPr defaultColWidth="9" defaultRowHeight="14.25" outlineLevelCol="6"/>
  <cols>
    <col min="1" max="1" width="43.75" style="1" customWidth="true"/>
    <col min="2" max="2" width="16.75" style="1" customWidth="true"/>
    <col min="3" max="4" width="11.375" style="1" customWidth="true"/>
    <col min="5" max="6" width="15.625" style="1" customWidth="true"/>
    <col min="7" max="7" width="9.25" style="1" customWidth="true"/>
    <col min="8" max="16384" width="9" style="1"/>
  </cols>
  <sheetData>
    <row r="1" s="1" customFormat="true" ht="45" customHeight="true" spans="1:6">
      <c r="A1" s="33" t="s">
        <v>2959</v>
      </c>
      <c r="B1" s="33"/>
      <c r="C1" s="33"/>
      <c r="D1" s="33"/>
      <c r="E1" s="33"/>
      <c r="F1" s="33"/>
    </row>
    <row r="2" s="1" customFormat="true" ht="20.1" customHeight="true" spans="1:6">
      <c r="A2" s="40" t="s">
        <v>2960</v>
      </c>
      <c r="B2" s="41"/>
      <c r="C2" s="42"/>
      <c r="D2" s="9"/>
      <c r="F2" s="54" t="s">
        <v>11</v>
      </c>
    </row>
    <row r="3" s="1" customFormat="true" ht="28.5" customHeight="true" spans="1:7">
      <c r="A3" s="37" t="s">
        <v>13</v>
      </c>
      <c r="B3" s="35" t="s">
        <v>14</v>
      </c>
      <c r="C3" s="35" t="s">
        <v>15</v>
      </c>
      <c r="D3" s="35"/>
      <c r="E3" s="37" t="s">
        <v>74</v>
      </c>
      <c r="F3" s="37"/>
      <c r="G3" s="55" t="s">
        <v>16</v>
      </c>
    </row>
    <row r="4" s="1" customFormat="true" ht="38.1" customHeight="true" spans="1:7">
      <c r="A4" s="37"/>
      <c r="B4" s="35"/>
      <c r="C4" s="35" t="s">
        <v>17</v>
      </c>
      <c r="D4" s="35" t="s">
        <v>75</v>
      </c>
      <c r="E4" s="35" t="s">
        <v>130</v>
      </c>
      <c r="F4" s="35" t="s">
        <v>131</v>
      </c>
      <c r="G4" s="55"/>
    </row>
    <row r="5" s="2" customFormat="true" ht="32.1" customHeight="true" spans="1:7">
      <c r="A5" s="77" t="s">
        <v>2961</v>
      </c>
      <c r="B5" s="78">
        <f>SUM(B6:B11)</f>
        <v>0</v>
      </c>
      <c r="C5" s="78">
        <f>SUM(C6:C11)</f>
        <v>0</v>
      </c>
      <c r="D5" s="78">
        <f>SUM(D6:D11)</f>
        <v>19</v>
      </c>
      <c r="E5" s="93" t="str">
        <f t="shared" ref="E5:E25" si="0">IF(B5&gt;0,D5/B5-1,IF(B5&lt;0,-(D5/B5-1),""))</f>
        <v/>
      </c>
      <c r="F5" s="28" t="str">
        <f t="shared" ref="F5:F24" si="1">IF(C5&lt;&gt;0,D5/C5,"")</f>
        <v/>
      </c>
      <c r="G5" s="94" t="str">
        <f>IF(A5&lt;&gt;"",IF(SUM(B5:D5)&lt;&gt;0,"是","否"),"是")</f>
        <v>是</v>
      </c>
    </row>
    <row r="6" s="2" customFormat="true" ht="32.1" hidden="true" customHeight="true" spans="1:7">
      <c r="A6" s="79" t="s">
        <v>2962</v>
      </c>
      <c r="B6" s="80"/>
      <c r="C6" s="81"/>
      <c r="D6" s="82"/>
      <c r="E6" s="95" t="str">
        <f t="shared" si="0"/>
        <v/>
      </c>
      <c r="F6" s="96" t="str">
        <f t="shared" si="1"/>
        <v/>
      </c>
      <c r="G6" s="94" t="str">
        <f t="shared" ref="G6:G29" si="2">IF(A6&lt;&gt;"",IF(SUM(B6:D6)&lt;&gt;0,"是","否"),"是")</f>
        <v>否</v>
      </c>
    </row>
    <row r="7" s="2" customFormat="true" ht="32.1" hidden="true" customHeight="true" spans="1:7">
      <c r="A7" s="79" t="s">
        <v>2963</v>
      </c>
      <c r="B7" s="80"/>
      <c r="C7" s="81"/>
      <c r="D7" s="80"/>
      <c r="E7" s="95" t="str">
        <f t="shared" si="0"/>
        <v/>
      </c>
      <c r="F7" s="96" t="str">
        <f t="shared" si="1"/>
        <v/>
      </c>
      <c r="G7" s="94" t="str">
        <f t="shared" si="2"/>
        <v>否</v>
      </c>
    </row>
    <row r="8" s="2" customFormat="true" ht="32.1" customHeight="true" spans="1:7">
      <c r="A8" s="79" t="s">
        <v>2964</v>
      </c>
      <c r="B8" s="80"/>
      <c r="C8" s="81"/>
      <c r="D8" s="83">
        <v>19</v>
      </c>
      <c r="E8" s="95" t="str">
        <f t="shared" si="0"/>
        <v/>
      </c>
      <c r="F8" s="96" t="str">
        <f t="shared" si="1"/>
        <v/>
      </c>
      <c r="G8" s="94" t="str">
        <f t="shared" si="2"/>
        <v>是</v>
      </c>
    </row>
    <row r="9" s="2" customFormat="true" ht="32.1" hidden="true" customHeight="true" spans="1:7">
      <c r="A9" s="79" t="s">
        <v>2965</v>
      </c>
      <c r="B9" s="80"/>
      <c r="C9" s="81"/>
      <c r="D9" s="80"/>
      <c r="E9" s="95" t="str">
        <f t="shared" si="0"/>
        <v/>
      </c>
      <c r="F9" s="96" t="str">
        <f t="shared" si="1"/>
        <v/>
      </c>
      <c r="G9" s="94" t="str">
        <f t="shared" si="2"/>
        <v>否</v>
      </c>
    </row>
    <row r="10" s="2" customFormat="true" ht="32.1" hidden="true" customHeight="true" spans="1:7">
      <c r="A10" s="79" t="s">
        <v>2966</v>
      </c>
      <c r="B10" s="80"/>
      <c r="C10" s="80"/>
      <c r="D10" s="80"/>
      <c r="E10" s="95" t="str">
        <f t="shared" si="0"/>
        <v/>
      </c>
      <c r="F10" s="96" t="str">
        <f t="shared" si="1"/>
        <v/>
      </c>
      <c r="G10" s="94" t="str">
        <f t="shared" si="2"/>
        <v>否</v>
      </c>
    </row>
    <row r="11" s="2" customFormat="true" ht="32.1" hidden="true" customHeight="true" spans="1:7">
      <c r="A11" s="79" t="s">
        <v>2967</v>
      </c>
      <c r="B11" s="80"/>
      <c r="C11" s="80"/>
      <c r="D11" s="80"/>
      <c r="E11" s="95" t="str">
        <f t="shared" si="0"/>
        <v/>
      </c>
      <c r="F11" s="96" t="str">
        <f t="shared" si="1"/>
        <v/>
      </c>
      <c r="G11" s="94" t="str">
        <f t="shared" si="2"/>
        <v>否</v>
      </c>
    </row>
    <row r="12" s="2" customFormat="true" ht="32.1" hidden="true" customHeight="true" spans="1:7">
      <c r="A12" s="77" t="s">
        <v>2968</v>
      </c>
      <c r="B12" s="78">
        <f>SUM(B13:B17)</f>
        <v>0</v>
      </c>
      <c r="C12" s="78">
        <f>SUM(C13:C17)</f>
        <v>0</v>
      </c>
      <c r="D12" s="78">
        <f>SUM(D13:D17)</f>
        <v>0</v>
      </c>
      <c r="E12" s="97" t="str">
        <f t="shared" si="0"/>
        <v/>
      </c>
      <c r="F12" s="28" t="str">
        <f t="shared" si="1"/>
        <v/>
      </c>
      <c r="G12" s="94" t="str">
        <f t="shared" si="2"/>
        <v>否</v>
      </c>
    </row>
    <row r="13" s="2" customFormat="true" ht="32.1" hidden="true" customHeight="true" spans="1:7">
      <c r="A13" s="79" t="s">
        <v>2969</v>
      </c>
      <c r="B13" s="80"/>
      <c r="C13" s="80"/>
      <c r="D13" s="82"/>
      <c r="E13" s="95" t="str">
        <f t="shared" si="0"/>
        <v/>
      </c>
      <c r="F13" s="96" t="str">
        <f t="shared" si="1"/>
        <v/>
      </c>
      <c r="G13" s="94" t="str">
        <f t="shared" si="2"/>
        <v>否</v>
      </c>
    </row>
    <row r="14" s="2" customFormat="true" ht="32.1" hidden="true" customHeight="true" spans="1:7">
      <c r="A14" s="79" t="s">
        <v>2970</v>
      </c>
      <c r="B14" s="80"/>
      <c r="C14" s="80"/>
      <c r="D14" s="82"/>
      <c r="E14" s="95" t="str">
        <f t="shared" si="0"/>
        <v/>
      </c>
      <c r="F14" s="96" t="str">
        <f t="shared" si="1"/>
        <v/>
      </c>
      <c r="G14" s="94" t="str">
        <f t="shared" si="2"/>
        <v>否</v>
      </c>
    </row>
    <row r="15" s="2" customFormat="true" ht="32.1" hidden="true" customHeight="true" spans="1:7">
      <c r="A15" s="84" t="s">
        <v>2971</v>
      </c>
      <c r="B15" s="80"/>
      <c r="C15" s="80"/>
      <c r="D15" s="82"/>
      <c r="E15" s="95" t="str">
        <f t="shared" si="0"/>
        <v/>
      </c>
      <c r="F15" s="96" t="str">
        <f t="shared" si="1"/>
        <v/>
      </c>
      <c r="G15" s="94" t="str">
        <f t="shared" si="2"/>
        <v>否</v>
      </c>
    </row>
    <row r="16" s="2" customFormat="true" ht="32.1" hidden="true" customHeight="true" spans="1:7">
      <c r="A16" s="79" t="s">
        <v>2972</v>
      </c>
      <c r="B16" s="80"/>
      <c r="C16" s="80"/>
      <c r="D16" s="82"/>
      <c r="E16" s="95" t="str">
        <f t="shared" si="0"/>
        <v/>
      </c>
      <c r="F16" s="96" t="str">
        <f t="shared" si="1"/>
        <v/>
      </c>
      <c r="G16" s="94" t="str">
        <f t="shared" si="2"/>
        <v>否</v>
      </c>
    </row>
    <row r="17" s="2" customFormat="true" ht="32.1" hidden="true" customHeight="true" spans="1:7">
      <c r="A17" s="79" t="s">
        <v>2973</v>
      </c>
      <c r="B17" s="80"/>
      <c r="C17" s="80"/>
      <c r="D17" s="82"/>
      <c r="E17" s="95" t="str">
        <f t="shared" si="0"/>
        <v/>
      </c>
      <c r="F17" s="96" t="str">
        <f t="shared" si="1"/>
        <v/>
      </c>
      <c r="G17" s="94" t="str">
        <f t="shared" si="2"/>
        <v>否</v>
      </c>
    </row>
    <row r="18" s="2" customFormat="true" ht="32.1" hidden="true" customHeight="true" spans="1:7">
      <c r="A18" s="77" t="s">
        <v>2974</v>
      </c>
      <c r="B18" s="78">
        <f t="shared" ref="B18:B22" si="3">B19</f>
        <v>0</v>
      </c>
      <c r="C18" s="78">
        <f>C19</f>
        <v>0</v>
      </c>
      <c r="D18" s="78">
        <f t="shared" ref="D18:D22" si="4">D19</f>
        <v>0</v>
      </c>
      <c r="E18" s="97" t="str">
        <f t="shared" si="0"/>
        <v/>
      </c>
      <c r="F18" s="28" t="str">
        <f t="shared" si="1"/>
        <v/>
      </c>
      <c r="G18" s="94" t="str">
        <f t="shared" si="2"/>
        <v>否</v>
      </c>
    </row>
    <row r="19" s="2" customFormat="true" ht="32.1" hidden="true" customHeight="true" spans="1:7">
      <c r="A19" s="79" t="s">
        <v>2975</v>
      </c>
      <c r="B19" s="80"/>
      <c r="C19" s="85"/>
      <c r="D19" s="82"/>
      <c r="E19" s="95" t="str">
        <f t="shared" si="0"/>
        <v/>
      </c>
      <c r="F19" s="96" t="str">
        <f t="shared" si="1"/>
        <v/>
      </c>
      <c r="G19" s="94" t="str">
        <f t="shared" si="2"/>
        <v>否</v>
      </c>
    </row>
    <row r="20" s="2" customFormat="true" ht="32.1" hidden="true" customHeight="true" spans="1:7">
      <c r="A20" s="77" t="s">
        <v>2976</v>
      </c>
      <c r="B20" s="78">
        <f t="shared" si="3"/>
        <v>0</v>
      </c>
      <c r="C20" s="78"/>
      <c r="D20" s="78">
        <f t="shared" si="4"/>
        <v>0</v>
      </c>
      <c r="E20" s="97" t="str">
        <f t="shared" si="0"/>
        <v/>
      </c>
      <c r="F20" s="28" t="str">
        <f t="shared" si="1"/>
        <v/>
      </c>
      <c r="G20" s="94" t="str">
        <f t="shared" si="2"/>
        <v>否</v>
      </c>
    </row>
    <row r="21" s="1" customFormat="true" ht="32.1" hidden="true" customHeight="true" spans="1:7">
      <c r="A21" s="79" t="s">
        <v>2977</v>
      </c>
      <c r="B21" s="67"/>
      <c r="C21" s="81"/>
      <c r="D21" s="67"/>
      <c r="E21" s="98" t="str">
        <f t="shared" si="0"/>
        <v/>
      </c>
      <c r="F21" s="28" t="str">
        <f t="shared" si="1"/>
        <v/>
      </c>
      <c r="G21" s="99" t="str">
        <f t="shared" si="2"/>
        <v>否</v>
      </c>
    </row>
    <row r="22" s="1" customFormat="true" ht="32.1" customHeight="true" spans="1:7">
      <c r="A22" s="77" t="s">
        <v>2978</v>
      </c>
      <c r="B22" s="22">
        <f t="shared" si="3"/>
        <v>0</v>
      </c>
      <c r="C22" s="22">
        <f>C23</f>
        <v>49</v>
      </c>
      <c r="D22" s="22">
        <f t="shared" si="4"/>
        <v>510</v>
      </c>
      <c r="E22" s="100" t="str">
        <f t="shared" si="0"/>
        <v/>
      </c>
      <c r="F22" s="28">
        <f>IF(C22&lt;&gt;0,D22/C22-1,"")</f>
        <v>9.408</v>
      </c>
      <c r="G22" s="99" t="str">
        <f t="shared" si="2"/>
        <v>是</v>
      </c>
    </row>
    <row r="23" s="1" customFormat="true" ht="32.1" customHeight="true" spans="1:7">
      <c r="A23" s="79" t="s">
        <v>2979</v>
      </c>
      <c r="B23" s="67"/>
      <c r="C23" s="81">
        <v>49</v>
      </c>
      <c r="D23" s="67">
        <v>510</v>
      </c>
      <c r="E23" s="98" t="str">
        <f t="shared" si="0"/>
        <v/>
      </c>
      <c r="F23" s="28">
        <f>IF(C23&lt;&gt;0,D23/C23-1,"")</f>
        <v>9.408</v>
      </c>
      <c r="G23" s="99" t="str">
        <f t="shared" si="2"/>
        <v>是</v>
      </c>
    </row>
    <row r="24" s="1" customFormat="true" ht="32.1" customHeight="true" spans="1:7">
      <c r="A24" s="86" t="s">
        <v>2980</v>
      </c>
      <c r="B24" s="22">
        <f>B5+B12+B18+B22+B20</f>
        <v>0</v>
      </c>
      <c r="C24" s="22">
        <f>C5+C12+C18+C22</f>
        <v>49</v>
      </c>
      <c r="D24" s="22">
        <f>D5+D12+D18+D22+D20</f>
        <v>529</v>
      </c>
      <c r="E24" s="100" t="str">
        <f t="shared" si="0"/>
        <v/>
      </c>
      <c r="F24" s="28">
        <f>IF(C24&lt;&gt;0,D24/C24-1,"")</f>
        <v>9.796</v>
      </c>
      <c r="G24" s="99" t="str">
        <f t="shared" si="2"/>
        <v>是</v>
      </c>
    </row>
    <row r="25" s="1" customFormat="true" ht="32.1" customHeight="true" spans="1:7">
      <c r="A25" s="87" t="s">
        <v>51</v>
      </c>
      <c r="B25" s="22">
        <v>47</v>
      </c>
      <c r="C25" s="22">
        <f>SUM(C26:C27)</f>
        <v>0</v>
      </c>
      <c r="D25" s="22"/>
      <c r="E25" s="100">
        <f t="shared" si="0"/>
        <v>-1</v>
      </c>
      <c r="F25" s="28" t="str">
        <f>IF(C25&lt;&gt;0,D25/C25-1,"")</f>
        <v/>
      </c>
      <c r="G25" s="99" t="str">
        <f t="shared" si="2"/>
        <v>是</v>
      </c>
    </row>
    <row r="26" s="2" customFormat="true" ht="32.1" hidden="true" customHeight="true" spans="1:7">
      <c r="A26" s="88" t="s">
        <v>2981</v>
      </c>
      <c r="B26" s="78"/>
      <c r="C26" s="78"/>
      <c r="D26" s="82"/>
      <c r="E26" s="97"/>
      <c r="F26" s="28"/>
      <c r="G26" s="94" t="str">
        <f t="shared" si="2"/>
        <v>否</v>
      </c>
    </row>
    <row r="27" s="1" customFormat="true" ht="32.1" customHeight="true" spans="1:7">
      <c r="A27" s="88" t="s">
        <v>2982</v>
      </c>
      <c r="B27" s="89">
        <v>47</v>
      </c>
      <c r="C27" s="81"/>
      <c r="D27" s="90"/>
      <c r="E27" s="100">
        <f>IF(B27&gt;0,D27/B27-1,IF(B27&lt;0,-(D27/B27-1),""))</f>
        <v>-1</v>
      </c>
      <c r="F27" s="28" t="str">
        <f>IF(C27&lt;&gt;0,D27/C27-1,"")</f>
        <v/>
      </c>
      <c r="G27" s="99" t="str">
        <f t="shared" si="2"/>
        <v>是</v>
      </c>
    </row>
    <row r="28" s="2" customFormat="true" ht="32.1" hidden="true" customHeight="true" spans="1:7">
      <c r="A28" s="91" t="s">
        <v>2983</v>
      </c>
      <c r="B28" s="78"/>
      <c r="C28" s="78"/>
      <c r="D28" s="78"/>
      <c r="E28" s="97"/>
      <c r="F28" s="28"/>
      <c r="G28" s="94" t="str">
        <f t="shared" si="2"/>
        <v>否</v>
      </c>
    </row>
    <row r="29" ht="32.1" customHeight="true" spans="1:7">
      <c r="A29" s="86" t="s">
        <v>71</v>
      </c>
      <c r="B29" s="22">
        <f>B24+B25+B28</f>
        <v>47</v>
      </c>
      <c r="C29" s="22">
        <f>C24+C25+C28</f>
        <v>49</v>
      </c>
      <c r="D29" s="22">
        <f>D24+D25+D28</f>
        <v>529</v>
      </c>
      <c r="E29" s="100">
        <f t="shared" ref="E29" si="5">IF(B29&gt;0,D29/B29-1,IF(B29&lt;0,-(D29/B29-1),""))</f>
        <v>10.255</v>
      </c>
      <c r="F29" s="28">
        <f>IF(C29&lt;&gt;0,D29/C29-1,"")</f>
        <v>9.796</v>
      </c>
      <c r="G29" s="99" t="str">
        <f t="shared" si="2"/>
        <v>是</v>
      </c>
    </row>
    <row r="30" spans="3:4">
      <c r="C30" s="92"/>
      <c r="D30" s="92"/>
    </row>
    <row r="31" spans="3:4">
      <c r="C31" s="92"/>
      <c r="D31" s="92"/>
    </row>
    <row r="32" spans="3:4">
      <c r="C32" s="92"/>
      <c r="D32" s="92"/>
    </row>
    <row r="33" spans="3:4">
      <c r="C33" s="92"/>
      <c r="D33" s="92"/>
    </row>
  </sheetData>
  <autoFilter ref="A4:G29">
    <filterColumn colId="6">
      <customFilters>
        <customFilter operator="equal" val="是"/>
      </customFilters>
    </filterColumn>
    <extLst/>
  </autoFilter>
  <mergeCells count="6">
    <mergeCell ref="A1:F1"/>
    <mergeCell ref="C3:D3"/>
    <mergeCell ref="E3:F3"/>
    <mergeCell ref="A3:A4"/>
    <mergeCell ref="B3:B4"/>
    <mergeCell ref="G3:G4"/>
  </mergeCells>
  <conditionalFormatting sqref="F5">
    <cfRule type="cellIs" dxfId="3" priority="4" stopIfTrue="1" operator="lessThanOrEqual">
      <formula>-1</formula>
    </cfRule>
  </conditionalFormatting>
  <conditionalFormatting sqref="F21">
    <cfRule type="cellIs" dxfId="3" priority="2" stopIfTrue="1" operator="lessThanOrEqual">
      <formula>-1</formula>
    </cfRule>
    <cfRule type="cellIs" dxfId="3" priority="1" stopIfTrue="1" operator="greaterThan">
      <formula>10</formula>
    </cfRule>
  </conditionalFormatting>
  <conditionalFormatting sqref="G21">
    <cfRule type="cellIs" dxfId="4" priority="3" stopIfTrue="1" operator="lessThanOrEqual">
      <formula>-1</formula>
    </cfRule>
  </conditionalFormatting>
  <conditionalFormatting sqref="G5:G20 G22:G29">
    <cfRule type="cellIs" dxfId="4" priority="7" stopIfTrue="1" operator="lessThanOrEqual">
      <formula>-1</formula>
    </cfRule>
  </conditionalFormatting>
  <conditionalFormatting sqref="F6:F20 F22:F29">
    <cfRule type="cellIs" dxfId="3" priority="5" stopIfTrue="1" operator="greaterThan">
      <formula>10</formula>
    </cfRule>
    <cfRule type="cellIs" dxfId="3" priority="6" stopIfTrue="1" operator="lessThanOrEqual">
      <formula>-1</formula>
    </cfRule>
  </conditionalFormatting>
  <printOptions horizontalCentered="true"/>
  <pageMargins left="0.472222222222222" right="0.393055555555556" top="0.747916666666667" bottom="0.747916666666667" header="0.314583333333333" footer="0.314583333333333"/>
  <pageSetup paperSize="9" scale="72"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theme="3" tint="0.6"/>
    <pageSetUpPr fitToPage="true"/>
  </sheetPr>
  <dimension ref="A1:G44"/>
  <sheetViews>
    <sheetView view="pageBreakPreview" zoomScaleNormal="100" zoomScaleSheetLayoutView="100" workbookViewId="0">
      <selection activeCell="H40" sqref="H40"/>
    </sheetView>
  </sheetViews>
  <sheetFormatPr defaultColWidth="9" defaultRowHeight="14.25" outlineLevelCol="6"/>
  <cols>
    <col min="1" max="1" width="43.75" style="1" customWidth="true"/>
    <col min="2" max="2" width="13.5" style="1" customWidth="true"/>
    <col min="3" max="4" width="12.125" style="1" customWidth="true"/>
    <col min="5" max="5" width="13.875" style="1" customWidth="true"/>
    <col min="6" max="6" width="14" style="1" customWidth="true"/>
    <col min="7" max="16384" width="9" style="1"/>
  </cols>
  <sheetData>
    <row r="1" s="1" customFormat="true" ht="45" customHeight="true" spans="1:6">
      <c r="A1" s="33" t="s">
        <v>2984</v>
      </c>
      <c r="B1" s="33"/>
      <c r="C1" s="33"/>
      <c r="D1" s="33"/>
      <c r="E1" s="33"/>
      <c r="F1" s="33"/>
    </row>
    <row r="2" s="1" customFormat="true" ht="20.1" customHeight="true" spans="1:6">
      <c r="A2" s="40" t="s">
        <v>2985</v>
      </c>
      <c r="B2" s="41"/>
      <c r="C2" s="42"/>
      <c r="D2" s="9"/>
      <c r="F2" s="54" t="s">
        <v>11</v>
      </c>
    </row>
    <row r="3" s="1" customFormat="true" ht="36" customHeight="true" spans="1:7">
      <c r="A3" s="37" t="s">
        <v>13</v>
      </c>
      <c r="B3" s="35" t="s">
        <v>14</v>
      </c>
      <c r="C3" s="35" t="s">
        <v>15</v>
      </c>
      <c r="D3" s="35"/>
      <c r="E3" s="37" t="s">
        <v>74</v>
      </c>
      <c r="F3" s="37"/>
      <c r="G3" s="55" t="s">
        <v>16</v>
      </c>
    </row>
    <row r="4" s="58" customFormat="true" ht="36" customHeight="true" spans="1:7">
      <c r="A4" s="37"/>
      <c r="B4" s="35"/>
      <c r="C4" s="35" t="s">
        <v>17</v>
      </c>
      <c r="D4" s="35" t="s">
        <v>75</v>
      </c>
      <c r="E4" s="35" t="s">
        <v>130</v>
      </c>
      <c r="F4" s="35" t="s">
        <v>131</v>
      </c>
      <c r="G4" s="55"/>
    </row>
    <row r="5" s="59" customFormat="true" ht="18.75" spans="1:7">
      <c r="A5" s="43" t="s">
        <v>2986</v>
      </c>
      <c r="B5" s="60">
        <v>20735</v>
      </c>
      <c r="C5" s="61">
        <v>19999</v>
      </c>
      <c r="D5" s="61">
        <v>19789</v>
      </c>
      <c r="E5" s="56">
        <f t="shared" ref="E5:E39" si="0">IF(B5&gt;0,D5/B5-1,IF(B5&lt;0,-(D5/B5-1),""))</f>
        <v>-0.046</v>
      </c>
      <c r="F5" s="28">
        <f t="shared" ref="F5:F39" si="1">IF(C5&lt;&gt;0,D5/C5-1,"")</f>
        <v>-0.011</v>
      </c>
      <c r="G5" s="59" t="str">
        <f t="shared" ref="G5:G39" si="2">IF(A5&lt;&gt;"",IF(SUM(B5:D5)&lt;&gt;0,"是","否"),"是")</f>
        <v>是</v>
      </c>
    </row>
    <row r="6" s="1" customFormat="true" ht="18.75" spans="1:7">
      <c r="A6" s="45" t="s">
        <v>2987</v>
      </c>
      <c r="B6" s="62">
        <v>20098</v>
      </c>
      <c r="C6" s="63">
        <v>19564</v>
      </c>
      <c r="D6" s="63">
        <v>19234</v>
      </c>
      <c r="E6" s="57">
        <f t="shared" si="0"/>
        <v>-0.043</v>
      </c>
      <c r="F6" s="28">
        <f t="shared" si="1"/>
        <v>-0.017</v>
      </c>
      <c r="G6" s="1" t="str">
        <f t="shared" si="2"/>
        <v>是</v>
      </c>
    </row>
    <row r="7" s="1" customFormat="true" ht="18.75" spans="1:7">
      <c r="A7" s="45" t="s">
        <v>2988</v>
      </c>
      <c r="B7" s="62">
        <v>125</v>
      </c>
      <c r="C7" s="63">
        <v>135</v>
      </c>
      <c r="D7" s="63">
        <v>81</v>
      </c>
      <c r="E7" s="57">
        <f t="shared" si="0"/>
        <v>-0.352</v>
      </c>
      <c r="F7" s="28">
        <f t="shared" si="1"/>
        <v>-0.4</v>
      </c>
      <c r="G7" s="1" t="str">
        <f t="shared" si="2"/>
        <v>是</v>
      </c>
    </row>
    <row r="8" s="1" customFormat="true" ht="18.75" hidden="true" spans="1:7">
      <c r="A8" s="45" t="s">
        <v>2989</v>
      </c>
      <c r="B8" s="62"/>
      <c r="C8" s="63"/>
      <c r="D8" s="63"/>
      <c r="E8" s="57" t="str">
        <f t="shared" si="0"/>
        <v/>
      </c>
      <c r="F8" s="28" t="str">
        <f t="shared" si="1"/>
        <v/>
      </c>
      <c r="G8" s="1" t="str">
        <f t="shared" si="2"/>
        <v>否</v>
      </c>
    </row>
    <row r="9" s="1" customFormat="true" ht="37.5" spans="1:7">
      <c r="A9" s="43" t="s">
        <v>2990</v>
      </c>
      <c r="B9" s="61">
        <v>16864</v>
      </c>
      <c r="C9" s="61">
        <v>19817</v>
      </c>
      <c r="D9" s="61">
        <v>18450</v>
      </c>
      <c r="E9" s="56">
        <f t="shared" si="0"/>
        <v>0.094</v>
      </c>
      <c r="F9" s="28">
        <f t="shared" si="1"/>
        <v>-0.069</v>
      </c>
      <c r="G9" s="1" t="str">
        <f t="shared" si="2"/>
        <v>是</v>
      </c>
    </row>
    <row r="10" s="1" customFormat="true" ht="18.75" spans="1:7">
      <c r="A10" s="45" t="s">
        <v>2987</v>
      </c>
      <c r="B10" s="63">
        <v>12572</v>
      </c>
      <c r="C10" s="63">
        <v>13714</v>
      </c>
      <c r="D10" s="63">
        <v>12920</v>
      </c>
      <c r="E10" s="57">
        <f t="shared" si="0"/>
        <v>0.028</v>
      </c>
      <c r="F10" s="28">
        <f t="shared" si="1"/>
        <v>-0.058</v>
      </c>
      <c r="G10" s="1" t="str">
        <f t="shared" si="2"/>
        <v>是</v>
      </c>
    </row>
    <row r="11" s="1" customFormat="true" ht="18.75" spans="1:7">
      <c r="A11" s="45" t="s">
        <v>2988</v>
      </c>
      <c r="B11" s="63">
        <v>26</v>
      </c>
      <c r="C11" s="63">
        <v>30</v>
      </c>
      <c r="D11" s="63">
        <v>20</v>
      </c>
      <c r="E11" s="57">
        <f t="shared" si="0"/>
        <v>-0.231</v>
      </c>
      <c r="F11" s="28">
        <f t="shared" si="1"/>
        <v>-0.333</v>
      </c>
      <c r="G11" s="1" t="str">
        <f t="shared" si="2"/>
        <v>是</v>
      </c>
    </row>
    <row r="12" s="1" customFormat="true" ht="18.75" spans="1:7">
      <c r="A12" s="45" t="s">
        <v>2989</v>
      </c>
      <c r="B12" s="63">
        <v>3698</v>
      </c>
      <c r="C12" s="63">
        <v>5773</v>
      </c>
      <c r="D12" s="63">
        <v>5143</v>
      </c>
      <c r="E12" s="57">
        <f t="shared" si="0"/>
        <v>0.391</v>
      </c>
      <c r="F12" s="28">
        <f t="shared" si="1"/>
        <v>-0.109</v>
      </c>
      <c r="G12" s="1" t="str">
        <f t="shared" si="2"/>
        <v>是</v>
      </c>
    </row>
    <row r="13" s="1" customFormat="true" ht="18.75" spans="1:7">
      <c r="A13" s="43" t="s">
        <v>2991</v>
      </c>
      <c r="B13" s="61">
        <v>842</v>
      </c>
      <c r="C13" s="61">
        <v>910</v>
      </c>
      <c r="D13" s="61">
        <v>922</v>
      </c>
      <c r="E13" s="56">
        <f t="shared" si="0"/>
        <v>0.095</v>
      </c>
      <c r="F13" s="28">
        <f t="shared" si="1"/>
        <v>0.013</v>
      </c>
      <c r="G13" s="1" t="str">
        <f t="shared" si="2"/>
        <v>是</v>
      </c>
    </row>
    <row r="14" s="1" customFormat="true" ht="18.75" spans="1:7">
      <c r="A14" s="45" t="s">
        <v>2987</v>
      </c>
      <c r="B14" s="63">
        <v>824</v>
      </c>
      <c r="C14" s="63">
        <v>900</v>
      </c>
      <c r="D14" s="63">
        <v>904</v>
      </c>
      <c r="E14" s="57">
        <f t="shared" si="0"/>
        <v>0.097</v>
      </c>
      <c r="F14" s="28">
        <f t="shared" si="1"/>
        <v>0.004</v>
      </c>
      <c r="G14" s="1" t="str">
        <f t="shared" si="2"/>
        <v>是</v>
      </c>
    </row>
    <row r="15" s="1" customFormat="true" ht="18.75" spans="1:7">
      <c r="A15" s="45" t="s">
        <v>2988</v>
      </c>
      <c r="B15" s="63">
        <v>17</v>
      </c>
      <c r="C15" s="63">
        <v>10</v>
      </c>
      <c r="D15" s="63">
        <v>16</v>
      </c>
      <c r="E15" s="57">
        <f t="shared" si="0"/>
        <v>-0.059</v>
      </c>
      <c r="F15" s="28">
        <f t="shared" si="1"/>
        <v>0.6</v>
      </c>
      <c r="G15" s="1" t="str">
        <f t="shared" si="2"/>
        <v>是</v>
      </c>
    </row>
    <row r="16" s="1" customFormat="true" ht="18.75" hidden="true" spans="1:7">
      <c r="A16" s="45" t="s">
        <v>2989</v>
      </c>
      <c r="B16" s="64"/>
      <c r="C16" s="63"/>
      <c r="D16" s="63"/>
      <c r="E16" s="57" t="str">
        <f t="shared" si="0"/>
        <v/>
      </c>
      <c r="F16" s="28" t="str">
        <f t="shared" si="1"/>
        <v/>
      </c>
      <c r="G16" s="1" t="str">
        <f t="shared" si="2"/>
        <v>否</v>
      </c>
    </row>
    <row r="17" s="1" customFormat="true" ht="18.75" spans="1:7">
      <c r="A17" s="43" t="s">
        <v>2992</v>
      </c>
      <c r="B17" s="61">
        <v>12569</v>
      </c>
      <c r="C17" s="65">
        <v>12325</v>
      </c>
      <c r="D17" s="61">
        <v>12535</v>
      </c>
      <c r="E17" s="56">
        <f t="shared" si="0"/>
        <v>-0.003</v>
      </c>
      <c r="F17" s="28">
        <f t="shared" si="1"/>
        <v>0.017</v>
      </c>
      <c r="G17" s="1" t="str">
        <f t="shared" si="2"/>
        <v>是</v>
      </c>
    </row>
    <row r="18" s="1" customFormat="true" ht="18.75" spans="1:7">
      <c r="A18" s="45" t="s">
        <v>2987</v>
      </c>
      <c r="B18" s="63">
        <v>12500</v>
      </c>
      <c r="C18" s="66">
        <v>12272</v>
      </c>
      <c r="D18" s="63">
        <v>12464</v>
      </c>
      <c r="E18" s="57">
        <f t="shared" si="0"/>
        <v>-0.003</v>
      </c>
      <c r="F18" s="28">
        <f t="shared" si="1"/>
        <v>0.016</v>
      </c>
      <c r="G18" s="1" t="str">
        <f t="shared" si="2"/>
        <v>是</v>
      </c>
    </row>
    <row r="19" s="1" customFormat="true" ht="18.75" spans="1:7">
      <c r="A19" s="45" t="s">
        <v>2988</v>
      </c>
      <c r="B19" s="63">
        <v>33</v>
      </c>
      <c r="C19" s="66">
        <v>31</v>
      </c>
      <c r="D19" s="63">
        <v>24</v>
      </c>
      <c r="E19" s="57">
        <f t="shared" si="0"/>
        <v>-0.273</v>
      </c>
      <c r="F19" s="28">
        <f t="shared" si="1"/>
        <v>-0.226</v>
      </c>
      <c r="G19" s="1" t="str">
        <f t="shared" si="2"/>
        <v>是</v>
      </c>
    </row>
    <row r="20" s="1" customFormat="true" ht="18.75" hidden="true" spans="1:7">
      <c r="A20" s="45" t="s">
        <v>2989</v>
      </c>
      <c r="B20" s="67"/>
      <c r="C20" s="66"/>
      <c r="D20" s="63"/>
      <c r="E20" s="57" t="str">
        <f t="shared" si="0"/>
        <v/>
      </c>
      <c r="F20" s="28" t="str">
        <f t="shared" si="1"/>
        <v/>
      </c>
      <c r="G20" s="1" t="str">
        <f t="shared" si="2"/>
        <v>否</v>
      </c>
    </row>
    <row r="21" s="1" customFormat="true" ht="18.75" spans="1:7">
      <c r="A21" s="43" t="s">
        <v>2993</v>
      </c>
      <c r="B21" s="68">
        <v>620</v>
      </c>
      <c r="C21" s="68">
        <v>730</v>
      </c>
      <c r="D21" s="61">
        <v>730</v>
      </c>
      <c r="E21" s="56">
        <f t="shared" si="0"/>
        <v>0.177</v>
      </c>
      <c r="F21" s="28">
        <f t="shared" si="1"/>
        <v>0</v>
      </c>
      <c r="G21" s="1" t="str">
        <f t="shared" si="2"/>
        <v>是</v>
      </c>
    </row>
    <row r="22" s="1" customFormat="true" ht="18.75" spans="1:7">
      <c r="A22" s="45" t="s">
        <v>2987</v>
      </c>
      <c r="B22" s="69">
        <v>615</v>
      </c>
      <c r="C22" s="69">
        <v>725</v>
      </c>
      <c r="D22" s="63">
        <v>725</v>
      </c>
      <c r="E22" s="57">
        <f t="shared" si="0"/>
        <v>0.179</v>
      </c>
      <c r="F22" s="28">
        <f t="shared" si="1"/>
        <v>0</v>
      </c>
      <c r="G22" s="1" t="str">
        <f t="shared" si="2"/>
        <v>是</v>
      </c>
    </row>
    <row r="23" s="1" customFormat="true" ht="18.75" spans="1:7">
      <c r="A23" s="45" t="s">
        <v>2988</v>
      </c>
      <c r="B23" s="69">
        <v>5</v>
      </c>
      <c r="C23" s="69">
        <v>5</v>
      </c>
      <c r="D23" s="63">
        <v>4</v>
      </c>
      <c r="E23" s="57">
        <f t="shared" si="0"/>
        <v>-0.2</v>
      </c>
      <c r="F23" s="28">
        <f t="shared" si="1"/>
        <v>-0.2</v>
      </c>
      <c r="G23" s="1" t="str">
        <f t="shared" si="2"/>
        <v>是</v>
      </c>
    </row>
    <row r="24" s="1" customFormat="true" ht="18.75" hidden="true" spans="1:7">
      <c r="A24" s="45" t="s">
        <v>2989</v>
      </c>
      <c r="B24" s="69"/>
      <c r="C24" s="66"/>
      <c r="D24" s="63"/>
      <c r="E24" s="57" t="str">
        <f t="shared" si="0"/>
        <v/>
      </c>
      <c r="F24" s="28" t="str">
        <f t="shared" si="1"/>
        <v/>
      </c>
      <c r="G24" s="1" t="str">
        <f t="shared" si="2"/>
        <v>否</v>
      </c>
    </row>
    <row r="25" s="1" customFormat="true" ht="18.75" spans="1:7">
      <c r="A25" s="43" t="s">
        <v>2994</v>
      </c>
      <c r="B25" s="70">
        <v>12856</v>
      </c>
      <c r="C25" s="65">
        <v>14319</v>
      </c>
      <c r="D25" s="61">
        <v>15608</v>
      </c>
      <c r="E25" s="56">
        <f t="shared" si="0"/>
        <v>0.214</v>
      </c>
      <c r="F25" s="28">
        <f t="shared" si="1"/>
        <v>0.09</v>
      </c>
      <c r="G25" s="1" t="str">
        <f t="shared" si="2"/>
        <v>是</v>
      </c>
    </row>
    <row r="26" s="1" customFormat="true" ht="18.75" spans="1:7">
      <c r="A26" s="45" t="s">
        <v>2987</v>
      </c>
      <c r="B26" s="71">
        <v>5457</v>
      </c>
      <c r="C26" s="66">
        <v>4335</v>
      </c>
      <c r="D26" s="63">
        <v>4366</v>
      </c>
      <c r="E26" s="57">
        <f t="shared" si="0"/>
        <v>-0.2</v>
      </c>
      <c r="F26" s="28">
        <f t="shared" si="1"/>
        <v>0.007</v>
      </c>
      <c r="G26" s="1" t="str">
        <f t="shared" si="2"/>
        <v>是</v>
      </c>
    </row>
    <row r="27" s="1" customFormat="true" ht="18.75" spans="1:7">
      <c r="A27" s="45" t="s">
        <v>2988</v>
      </c>
      <c r="B27" s="71">
        <v>509</v>
      </c>
      <c r="C27" s="66">
        <v>1835</v>
      </c>
      <c r="D27" s="63">
        <v>1829</v>
      </c>
      <c r="E27" s="57">
        <f t="shared" si="0"/>
        <v>2.593</v>
      </c>
      <c r="F27" s="28">
        <f t="shared" si="1"/>
        <v>-0.003</v>
      </c>
      <c r="G27" s="1" t="str">
        <f t="shared" si="2"/>
        <v>是</v>
      </c>
    </row>
    <row r="28" s="1" customFormat="true" ht="18.75" spans="1:7">
      <c r="A28" s="45" t="s">
        <v>2989</v>
      </c>
      <c r="B28" s="71">
        <v>4809</v>
      </c>
      <c r="C28" s="66">
        <v>7032</v>
      </c>
      <c r="D28" s="63">
        <v>6384</v>
      </c>
      <c r="E28" s="57">
        <f t="shared" si="0"/>
        <v>0.328</v>
      </c>
      <c r="F28" s="28">
        <f t="shared" si="1"/>
        <v>-0.092</v>
      </c>
      <c r="G28" s="1" t="str">
        <f t="shared" si="2"/>
        <v>是</v>
      </c>
    </row>
    <row r="29" s="1" customFormat="true" ht="18.75" spans="1:7">
      <c r="A29" s="43" t="s">
        <v>2995</v>
      </c>
      <c r="B29" s="70">
        <v>7744</v>
      </c>
      <c r="C29" s="65">
        <v>9461</v>
      </c>
      <c r="D29" s="61">
        <v>9456</v>
      </c>
      <c r="E29" s="56">
        <f t="shared" si="0"/>
        <v>0.221</v>
      </c>
      <c r="F29" s="28">
        <f t="shared" si="1"/>
        <v>-0.001</v>
      </c>
      <c r="G29" s="1" t="str">
        <f t="shared" si="2"/>
        <v>是</v>
      </c>
    </row>
    <row r="30" s="1" customFormat="true" ht="18.75" spans="1:7">
      <c r="A30" s="45" t="s">
        <v>2987</v>
      </c>
      <c r="B30" s="71">
        <v>7236</v>
      </c>
      <c r="C30" s="66">
        <v>8931</v>
      </c>
      <c r="D30" s="63">
        <v>8498</v>
      </c>
      <c r="E30" s="57">
        <f t="shared" si="0"/>
        <v>0.174</v>
      </c>
      <c r="F30" s="28">
        <f t="shared" si="1"/>
        <v>-0.048</v>
      </c>
      <c r="G30" s="1" t="str">
        <f t="shared" si="2"/>
        <v>是</v>
      </c>
    </row>
    <row r="31" s="1" customFormat="true" ht="18.75" spans="1:7">
      <c r="A31" s="45" t="s">
        <v>2988</v>
      </c>
      <c r="B31" s="71">
        <v>22</v>
      </c>
      <c r="C31" s="66">
        <v>15</v>
      </c>
      <c r="D31" s="63">
        <v>15</v>
      </c>
      <c r="E31" s="57">
        <f t="shared" si="0"/>
        <v>-0.318</v>
      </c>
      <c r="F31" s="28">
        <f t="shared" si="1"/>
        <v>0</v>
      </c>
      <c r="G31" s="1" t="str">
        <f t="shared" si="2"/>
        <v>是</v>
      </c>
    </row>
    <row r="32" s="1" customFormat="true" ht="18.75" spans="1:7">
      <c r="A32" s="45" t="s">
        <v>2989</v>
      </c>
      <c r="B32" s="71">
        <v>349</v>
      </c>
      <c r="C32" s="66">
        <v>465</v>
      </c>
      <c r="D32" s="63">
        <v>804</v>
      </c>
      <c r="E32" s="57">
        <f t="shared" si="0"/>
        <v>1.304</v>
      </c>
      <c r="F32" s="28">
        <f t="shared" si="1"/>
        <v>0.729</v>
      </c>
      <c r="G32" s="1" t="str">
        <f t="shared" si="2"/>
        <v>是</v>
      </c>
    </row>
    <row r="33" s="1" customFormat="true" ht="18.75" spans="1:7">
      <c r="A33" s="48" t="s">
        <v>2996</v>
      </c>
      <c r="B33" s="72">
        <f>B5+B9+B13+B17+B21+B25+B29</f>
        <v>72230</v>
      </c>
      <c r="C33" s="73">
        <f t="shared" ref="C33:C36" si="3">C5+C9+C13+C17+C21+C25+C29</f>
        <v>77561</v>
      </c>
      <c r="D33" s="61">
        <f t="shared" ref="D33:D36" si="4">D5+D9+D13+D17+D21+D25+D29</f>
        <v>77490</v>
      </c>
      <c r="E33" s="56">
        <f t="shared" si="0"/>
        <v>0.073</v>
      </c>
      <c r="F33" s="28">
        <f t="shared" si="1"/>
        <v>-0.001</v>
      </c>
      <c r="G33" s="1" t="str">
        <f t="shared" si="2"/>
        <v>是</v>
      </c>
    </row>
    <row r="34" s="1" customFormat="true" ht="18.75" spans="1:7">
      <c r="A34" s="45" t="s">
        <v>2997</v>
      </c>
      <c r="B34" s="74">
        <v>58687</v>
      </c>
      <c r="C34" s="66">
        <f t="shared" si="3"/>
        <v>60441</v>
      </c>
      <c r="D34" s="63">
        <f t="shared" si="4"/>
        <v>59111</v>
      </c>
      <c r="E34" s="57">
        <f t="shared" si="0"/>
        <v>0.007</v>
      </c>
      <c r="F34" s="28">
        <f t="shared" si="1"/>
        <v>-0.022</v>
      </c>
      <c r="G34" s="1" t="str">
        <f t="shared" si="2"/>
        <v>是</v>
      </c>
    </row>
    <row r="35" s="1" customFormat="true" ht="18.75" spans="1:7">
      <c r="A35" s="45" t="s">
        <v>2998</v>
      </c>
      <c r="B35" s="74">
        <v>732</v>
      </c>
      <c r="C35" s="66">
        <f t="shared" si="3"/>
        <v>2061</v>
      </c>
      <c r="D35" s="63">
        <f t="shared" si="4"/>
        <v>1989</v>
      </c>
      <c r="E35" s="57">
        <f t="shared" si="0"/>
        <v>1.717</v>
      </c>
      <c r="F35" s="28">
        <f t="shared" si="1"/>
        <v>-0.035</v>
      </c>
      <c r="G35" s="1" t="str">
        <f t="shared" si="2"/>
        <v>是</v>
      </c>
    </row>
    <row r="36" s="1" customFormat="true" ht="18.75" spans="1:7">
      <c r="A36" s="45" t="s">
        <v>2999</v>
      </c>
      <c r="B36" s="74">
        <f>B8+B12+B16+B20+B24+B28+B32</f>
        <v>8856</v>
      </c>
      <c r="C36" s="66">
        <f t="shared" si="3"/>
        <v>13270</v>
      </c>
      <c r="D36" s="63">
        <f t="shared" si="4"/>
        <v>12331</v>
      </c>
      <c r="E36" s="57">
        <f t="shared" si="0"/>
        <v>0.392</v>
      </c>
      <c r="F36" s="28">
        <f t="shared" si="1"/>
        <v>-0.071</v>
      </c>
      <c r="G36" s="1" t="str">
        <f t="shared" si="2"/>
        <v>是</v>
      </c>
    </row>
    <row r="37" s="1" customFormat="true" ht="18.75" spans="1:7">
      <c r="A37" s="43" t="s">
        <v>3000</v>
      </c>
      <c r="B37" s="75">
        <v>39191</v>
      </c>
      <c r="C37" s="65">
        <v>44937</v>
      </c>
      <c r="D37" s="61">
        <v>43981</v>
      </c>
      <c r="E37" s="56">
        <f t="shared" si="0"/>
        <v>0.122</v>
      </c>
      <c r="F37" s="28">
        <f t="shared" si="1"/>
        <v>-0.021</v>
      </c>
      <c r="G37" s="1" t="str">
        <f t="shared" si="2"/>
        <v>是</v>
      </c>
    </row>
    <row r="38" s="1" customFormat="true" ht="18.75" hidden="true" spans="1:7">
      <c r="A38" s="43" t="s">
        <v>3001</v>
      </c>
      <c r="B38" s="65"/>
      <c r="C38" s="65"/>
      <c r="D38" s="61"/>
      <c r="E38" s="56" t="str">
        <f t="shared" si="0"/>
        <v/>
      </c>
      <c r="F38" s="28" t="str">
        <f t="shared" si="1"/>
        <v/>
      </c>
      <c r="G38" s="1" t="str">
        <f t="shared" si="2"/>
        <v>否</v>
      </c>
    </row>
    <row r="39" s="1" customFormat="true" ht="18.75" spans="1:7">
      <c r="A39" s="48" t="s">
        <v>3002</v>
      </c>
      <c r="B39" s="73">
        <f>B33+B37+B38</f>
        <v>111421</v>
      </c>
      <c r="C39" s="73">
        <f>C33+C37+C38</f>
        <v>122498</v>
      </c>
      <c r="D39" s="61">
        <f>D33+D37+D38</f>
        <v>121471</v>
      </c>
      <c r="E39" s="56">
        <f t="shared" si="0"/>
        <v>0.09</v>
      </c>
      <c r="F39" s="28">
        <f t="shared" si="1"/>
        <v>-0.008</v>
      </c>
      <c r="G39" s="1" t="str">
        <f t="shared" si="2"/>
        <v>是</v>
      </c>
    </row>
    <row r="40" s="1" customFormat="true" ht="208.5" customHeight="true" spans="1:6">
      <c r="A40" s="76"/>
      <c r="B40" s="76"/>
      <c r="C40" s="76"/>
      <c r="D40" s="76"/>
      <c r="E40" s="76"/>
      <c r="F40" s="76"/>
    </row>
    <row r="41" s="1" customFormat="true" spans="2:4">
      <c r="B41" s="53"/>
      <c r="C41" s="53"/>
      <c r="D41" s="53"/>
    </row>
    <row r="42" s="1" customFormat="true" spans="2:4">
      <c r="B42" s="53"/>
      <c r="C42" s="53"/>
      <c r="D42" s="53"/>
    </row>
    <row r="43" s="1" customFormat="true" spans="2:4">
      <c r="B43" s="53"/>
      <c r="C43" s="53"/>
      <c r="D43" s="53"/>
    </row>
    <row r="44" s="1" customFormat="true" spans="2:4">
      <c r="B44" s="53"/>
      <c r="C44" s="53"/>
      <c r="D44" s="53"/>
    </row>
  </sheetData>
  <autoFilter ref="A3:G39">
    <filterColumn colId="6">
      <customFilters>
        <customFilter operator="equal" val=""/>
        <customFilter operator="equal" val="是"/>
      </customFilters>
    </filterColumn>
    <extLst/>
  </autoFilter>
  <mergeCells count="6">
    <mergeCell ref="A1:F1"/>
    <mergeCell ref="C3:D3"/>
    <mergeCell ref="E3:F3"/>
    <mergeCell ref="A40:F40"/>
    <mergeCell ref="A3:A4"/>
    <mergeCell ref="B3:B4"/>
  </mergeCells>
  <conditionalFormatting sqref="B33:C33">
    <cfRule type="cellIs" dxfId="5" priority="3" stopIfTrue="1" operator="lessThan">
      <formula>0</formula>
    </cfRule>
  </conditionalFormatting>
  <conditionalFormatting sqref="B34:C34">
    <cfRule type="cellIs" dxfId="5" priority="4" stopIfTrue="1" operator="lessThan">
      <formula>0</formula>
    </cfRule>
  </conditionalFormatting>
  <conditionalFormatting sqref="B38:C38">
    <cfRule type="cellIs" dxfId="5" priority="8" stopIfTrue="1" operator="lessThan">
      <formula>0</formula>
    </cfRule>
  </conditionalFormatting>
  <conditionalFormatting sqref="B39:C39">
    <cfRule type="cellIs" dxfId="5" priority="9" stopIfTrue="1" operator="lessThan">
      <formula>0</formula>
    </cfRule>
  </conditionalFormatting>
  <conditionalFormatting sqref="C6:C8">
    <cfRule type="cellIs" dxfId="5" priority="10" stopIfTrue="1" operator="lessThan">
      <formula>0</formula>
    </cfRule>
  </conditionalFormatting>
  <conditionalFormatting sqref="C9:C14">
    <cfRule type="cellIs" dxfId="5" priority="11" stopIfTrue="1" operator="lessThan">
      <formula>0</formula>
    </cfRule>
  </conditionalFormatting>
  <conditionalFormatting sqref="C25:C28">
    <cfRule type="cellIs" dxfId="5" priority="15" stopIfTrue="1" operator="lessThan">
      <formula>0</formula>
    </cfRule>
    <cfRule type="cellIs" dxfId="5" priority="13" stopIfTrue="1" operator="lessThan">
      <formula>0</formula>
    </cfRule>
  </conditionalFormatting>
  <conditionalFormatting sqref="F5:F39">
    <cfRule type="cellIs" dxfId="3" priority="2" stopIfTrue="1" operator="lessThanOrEqual">
      <formula>-1</formula>
    </cfRule>
    <cfRule type="cellIs" dxfId="3" priority="1" stopIfTrue="1" operator="greaterThan">
      <formula>10</formula>
    </cfRule>
  </conditionalFormatting>
  <conditionalFormatting sqref="C17:C20 C24">
    <cfRule type="cellIs" dxfId="5" priority="12" stopIfTrue="1" operator="lessThan">
      <formula>0</formula>
    </cfRule>
  </conditionalFormatting>
  <conditionalFormatting sqref="C29:C33 B33">
    <cfRule type="cellIs" dxfId="5" priority="14" stopIfTrue="1" operator="lessThan">
      <formula>0</formula>
    </cfRule>
  </conditionalFormatting>
  <conditionalFormatting sqref="B35:C37">
    <cfRule type="cellIs" dxfId="5" priority="5" stopIfTrue="1" operator="lessThan">
      <formula>0</formula>
    </cfRule>
  </conditionalFormatting>
  <conditionalFormatting sqref="B36:C37">
    <cfRule type="cellIs" dxfId="5" priority="6" stopIfTrue="1" operator="lessThan">
      <formula>0</formula>
    </cfRule>
  </conditionalFormatting>
  <conditionalFormatting sqref="B37:C38">
    <cfRule type="cellIs" dxfId="5" priority="7" stopIfTrue="1" operator="lessThan">
      <formula>0</formula>
    </cfRule>
  </conditionalFormatting>
  <conditionalFormatting sqref="C40:D57">
    <cfRule type="cellIs" dxfId="5" priority="17" stopIfTrue="1" operator="lessThan">
      <formula>0</formula>
    </cfRule>
  </conditionalFormatting>
  <conditionalFormatting sqref="E40:F57">
    <cfRule type="cellIs" dxfId="5" priority="16" stopIfTrue="1" operator="lessThan">
      <formula>0</formula>
    </cfRule>
  </conditionalFormatting>
  <pageMargins left="0.75" right="0.75" top="1" bottom="1" header="0.5" footer="0.5"/>
  <pageSetup paperSize="9" scale="7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theme="3" tint="0.6"/>
    <pageSetUpPr fitToPage="true"/>
  </sheetPr>
  <dimension ref="A1:G27"/>
  <sheetViews>
    <sheetView view="pageBreakPreview" zoomScaleNormal="100" zoomScaleSheetLayoutView="100" workbookViewId="0">
      <selection activeCell="A21" sqref="$A21:$XFD21"/>
    </sheetView>
  </sheetViews>
  <sheetFormatPr defaultColWidth="9" defaultRowHeight="14.25" outlineLevelCol="6"/>
  <cols>
    <col min="1" max="1" width="43.75" style="1" customWidth="true"/>
    <col min="2" max="6" width="16.625" style="1" customWidth="true"/>
    <col min="7" max="16384" width="9" style="1"/>
  </cols>
  <sheetData>
    <row r="1" s="1" customFormat="true" ht="45" customHeight="true" spans="1:6">
      <c r="A1" s="4" t="s">
        <v>3003</v>
      </c>
      <c r="B1" s="4"/>
      <c r="C1" s="4"/>
      <c r="D1" s="4"/>
      <c r="E1" s="4"/>
      <c r="F1" s="4"/>
    </row>
    <row r="2" s="1" customFormat="true" ht="20.1" customHeight="true" spans="1:6">
      <c r="A2" s="40" t="s">
        <v>3004</v>
      </c>
      <c r="B2" s="41"/>
      <c r="C2" s="42"/>
      <c r="D2" s="9"/>
      <c r="F2" s="54" t="s">
        <v>3005</v>
      </c>
    </row>
    <row r="3" s="1" customFormat="true" ht="36" customHeight="true" spans="1:7">
      <c r="A3" s="37" t="s">
        <v>13</v>
      </c>
      <c r="B3" s="35" t="s">
        <v>14</v>
      </c>
      <c r="C3" s="35" t="s">
        <v>15</v>
      </c>
      <c r="D3" s="35"/>
      <c r="E3" s="37" t="s">
        <v>74</v>
      </c>
      <c r="F3" s="37"/>
      <c r="G3" s="55"/>
    </row>
    <row r="4" s="1" customFormat="true" ht="36" customHeight="true" spans="1:7">
      <c r="A4" s="37"/>
      <c r="B4" s="35"/>
      <c r="C4" s="35" t="s">
        <v>17</v>
      </c>
      <c r="D4" s="35" t="s">
        <v>75</v>
      </c>
      <c r="E4" s="35" t="s">
        <v>130</v>
      </c>
      <c r="F4" s="35" t="s">
        <v>131</v>
      </c>
      <c r="G4" s="55" t="s">
        <v>16</v>
      </c>
    </row>
    <row r="5" s="1" customFormat="true" ht="36" customHeight="true" spans="1:7">
      <c r="A5" s="43" t="s">
        <v>3006</v>
      </c>
      <c r="B5" s="44">
        <v>24956</v>
      </c>
      <c r="C5" s="14">
        <v>26944</v>
      </c>
      <c r="D5" s="44">
        <v>27207</v>
      </c>
      <c r="E5" s="56">
        <f t="shared" ref="E5:E23" si="0">IF(B5&gt;0,D5/B5-1,IF(B5&lt;0,-(D5/B5-1),""))</f>
        <v>0.09</v>
      </c>
      <c r="F5" s="28">
        <f t="shared" ref="F5:F23" si="1">IF(C5&lt;&gt;0,D5/C5-1,"")</f>
        <v>0.01</v>
      </c>
      <c r="G5" s="1" t="str">
        <f t="shared" ref="G5:G23" si="2">IF(A5&lt;&gt;"",IF(SUM(B5:D5)&lt;&gt;0,"是","否"),"是")</f>
        <v>是</v>
      </c>
    </row>
    <row r="6" s="1" customFormat="true" ht="36" customHeight="true" spans="1:7">
      <c r="A6" s="45" t="s">
        <v>3007</v>
      </c>
      <c r="B6" s="46">
        <v>24765</v>
      </c>
      <c r="C6" s="47">
        <v>26925</v>
      </c>
      <c r="D6" s="46">
        <v>26925</v>
      </c>
      <c r="E6" s="57">
        <f t="shared" si="0"/>
        <v>0.087</v>
      </c>
      <c r="F6" s="28">
        <f t="shared" si="1"/>
        <v>0</v>
      </c>
      <c r="G6" s="1" t="str">
        <f t="shared" si="2"/>
        <v>是</v>
      </c>
    </row>
    <row r="7" s="1" customFormat="true" ht="36" customHeight="true" spans="1:7">
      <c r="A7" s="43" t="s">
        <v>3008</v>
      </c>
      <c r="B7" s="44">
        <v>17488</v>
      </c>
      <c r="C7" s="14">
        <v>19194</v>
      </c>
      <c r="D7" s="44">
        <v>19196</v>
      </c>
      <c r="E7" s="56">
        <f t="shared" si="0"/>
        <v>0.098</v>
      </c>
      <c r="F7" s="28">
        <f t="shared" si="1"/>
        <v>0</v>
      </c>
      <c r="G7" s="1" t="str">
        <f t="shared" si="2"/>
        <v>是</v>
      </c>
    </row>
    <row r="8" s="1" customFormat="true" ht="36" customHeight="true" spans="1:7">
      <c r="A8" s="45" t="s">
        <v>3007</v>
      </c>
      <c r="B8" s="46">
        <v>17452</v>
      </c>
      <c r="C8" s="20">
        <v>18995</v>
      </c>
      <c r="D8" s="46">
        <v>18995</v>
      </c>
      <c r="E8" s="57">
        <f t="shared" si="0"/>
        <v>0.088</v>
      </c>
      <c r="F8" s="28">
        <f t="shared" si="1"/>
        <v>0</v>
      </c>
      <c r="G8" s="1" t="str">
        <f t="shared" si="2"/>
        <v>是</v>
      </c>
    </row>
    <row r="9" s="1" customFormat="true" ht="36" customHeight="true" spans="1:7">
      <c r="A9" s="43" t="s">
        <v>3009</v>
      </c>
      <c r="B9" s="44">
        <v>989</v>
      </c>
      <c r="C9" s="14">
        <v>734</v>
      </c>
      <c r="D9" s="44">
        <v>1001</v>
      </c>
      <c r="E9" s="56">
        <f t="shared" si="0"/>
        <v>0.012</v>
      </c>
      <c r="F9" s="28">
        <f t="shared" si="1"/>
        <v>0.364</v>
      </c>
      <c r="G9" s="1" t="str">
        <f t="shared" si="2"/>
        <v>是</v>
      </c>
    </row>
    <row r="10" s="1" customFormat="true" ht="36" customHeight="true" spans="1:7">
      <c r="A10" s="45" t="s">
        <v>3007</v>
      </c>
      <c r="B10" s="46">
        <v>640</v>
      </c>
      <c r="C10" s="20">
        <v>635</v>
      </c>
      <c r="D10" s="46">
        <v>582</v>
      </c>
      <c r="E10" s="57">
        <f t="shared" si="0"/>
        <v>-0.091</v>
      </c>
      <c r="F10" s="28">
        <f t="shared" si="1"/>
        <v>-0.083</v>
      </c>
      <c r="G10" s="1" t="str">
        <f t="shared" si="2"/>
        <v>是</v>
      </c>
    </row>
    <row r="11" s="1" customFormat="true" ht="36" customHeight="true" spans="1:7">
      <c r="A11" s="43" t="s">
        <v>3010</v>
      </c>
      <c r="B11" s="44">
        <v>8659</v>
      </c>
      <c r="C11" s="14">
        <v>9430</v>
      </c>
      <c r="D11" s="44">
        <v>10327</v>
      </c>
      <c r="E11" s="56">
        <f t="shared" si="0"/>
        <v>0.193</v>
      </c>
      <c r="F11" s="28">
        <f t="shared" si="1"/>
        <v>0.095</v>
      </c>
      <c r="G11" s="1" t="str">
        <f t="shared" si="2"/>
        <v>是</v>
      </c>
    </row>
    <row r="12" s="1" customFormat="true" ht="36" customHeight="true" spans="1:7">
      <c r="A12" s="45" t="s">
        <v>3007</v>
      </c>
      <c r="B12" s="46">
        <v>8567</v>
      </c>
      <c r="C12" s="20">
        <v>9410</v>
      </c>
      <c r="D12" s="46">
        <v>10306</v>
      </c>
      <c r="E12" s="57">
        <f t="shared" si="0"/>
        <v>0.203</v>
      </c>
      <c r="F12" s="28">
        <f t="shared" si="1"/>
        <v>0.095</v>
      </c>
      <c r="G12" s="1" t="str">
        <f t="shared" si="2"/>
        <v>是</v>
      </c>
    </row>
    <row r="13" s="1" customFormat="true" ht="36" customHeight="true" spans="1:7">
      <c r="A13" s="43" t="s">
        <v>3011</v>
      </c>
      <c r="B13" s="44">
        <v>620</v>
      </c>
      <c r="C13" s="14">
        <v>697</v>
      </c>
      <c r="D13" s="44">
        <v>697</v>
      </c>
      <c r="E13" s="56">
        <f t="shared" si="0"/>
        <v>0.124</v>
      </c>
      <c r="F13" s="28">
        <f t="shared" si="1"/>
        <v>0</v>
      </c>
      <c r="G13" s="1" t="str">
        <f t="shared" si="2"/>
        <v>是</v>
      </c>
    </row>
    <row r="14" s="1" customFormat="true" ht="36" customHeight="true" spans="1:7">
      <c r="A14" s="45" t="s">
        <v>3007</v>
      </c>
      <c r="B14" s="46">
        <v>620</v>
      </c>
      <c r="C14" s="20">
        <v>697</v>
      </c>
      <c r="D14" s="46">
        <v>697</v>
      </c>
      <c r="E14" s="57">
        <f t="shared" si="0"/>
        <v>0.124</v>
      </c>
      <c r="F14" s="28">
        <f t="shared" si="1"/>
        <v>0</v>
      </c>
      <c r="G14" s="1" t="str">
        <f t="shared" si="2"/>
        <v>是</v>
      </c>
    </row>
    <row r="15" s="1" customFormat="true" ht="36" customHeight="true" spans="1:7">
      <c r="A15" s="43" t="s">
        <v>3012</v>
      </c>
      <c r="B15" s="44">
        <v>7110</v>
      </c>
      <c r="C15" s="14">
        <v>7490</v>
      </c>
      <c r="D15" s="44">
        <v>7723</v>
      </c>
      <c r="E15" s="56">
        <f t="shared" si="0"/>
        <v>0.086</v>
      </c>
      <c r="F15" s="28">
        <f t="shared" si="1"/>
        <v>0.031</v>
      </c>
      <c r="G15" s="1" t="str">
        <f t="shared" si="2"/>
        <v>是</v>
      </c>
    </row>
    <row r="16" s="1" customFormat="true" ht="36" customHeight="true" spans="1:7">
      <c r="A16" s="45" t="s">
        <v>3007</v>
      </c>
      <c r="B16" s="46">
        <v>7105</v>
      </c>
      <c r="C16" s="20">
        <v>7485</v>
      </c>
      <c r="D16" s="46">
        <v>7717</v>
      </c>
      <c r="E16" s="57">
        <f t="shared" si="0"/>
        <v>0.086</v>
      </c>
      <c r="F16" s="28">
        <f t="shared" si="1"/>
        <v>0.031</v>
      </c>
      <c r="G16" s="1" t="str">
        <f t="shared" si="2"/>
        <v>是</v>
      </c>
    </row>
    <row r="17" s="1" customFormat="true" ht="36" customHeight="true" spans="1:7">
      <c r="A17" s="43" t="s">
        <v>3013</v>
      </c>
      <c r="B17" s="44">
        <v>13194</v>
      </c>
      <c r="C17" s="14">
        <v>16556</v>
      </c>
      <c r="D17" s="44">
        <v>15273</v>
      </c>
      <c r="E17" s="56">
        <f t="shared" si="0"/>
        <v>0.158</v>
      </c>
      <c r="F17" s="28">
        <f t="shared" si="1"/>
        <v>-0.077</v>
      </c>
      <c r="G17" s="1" t="str">
        <f t="shared" si="2"/>
        <v>是</v>
      </c>
    </row>
    <row r="18" s="1" customFormat="true" ht="36" customHeight="true" spans="1:7">
      <c r="A18" s="45" t="s">
        <v>3007</v>
      </c>
      <c r="B18" s="46">
        <v>13194</v>
      </c>
      <c r="C18" s="20">
        <v>13669</v>
      </c>
      <c r="D18" s="46">
        <v>12838</v>
      </c>
      <c r="E18" s="57">
        <f t="shared" si="0"/>
        <v>-0.027</v>
      </c>
      <c r="F18" s="28">
        <f t="shared" si="1"/>
        <v>-0.061</v>
      </c>
      <c r="G18" s="1" t="str">
        <f t="shared" si="2"/>
        <v>是</v>
      </c>
    </row>
    <row r="19" s="1" customFormat="true" ht="36" customHeight="true" spans="1:7">
      <c r="A19" s="48" t="s">
        <v>3014</v>
      </c>
      <c r="B19" s="49">
        <f>B5+B7+B9+B11+B13+B15+B17</f>
        <v>73016</v>
      </c>
      <c r="C19" s="49">
        <f>C5+C7+C9+C11+C13+C15+C17</f>
        <v>81045</v>
      </c>
      <c r="D19" s="44">
        <f>D5+D7+D9+D11+D13+D15+D17</f>
        <v>81424</v>
      </c>
      <c r="E19" s="56">
        <f t="shared" si="0"/>
        <v>0.115</v>
      </c>
      <c r="F19" s="28">
        <f t="shared" si="1"/>
        <v>0.005</v>
      </c>
      <c r="G19" s="1" t="str">
        <f t="shared" si="2"/>
        <v>是</v>
      </c>
    </row>
    <row r="20" s="1" customFormat="true" ht="36" customHeight="true" spans="1:7">
      <c r="A20" s="45" t="s">
        <v>3015</v>
      </c>
      <c r="B20" s="50">
        <f>B6+B8+B10+B12+B14+B16+B18</f>
        <v>72343</v>
      </c>
      <c r="C20" s="50">
        <f>C6+C8+C10+C12+C14+C16+C18</f>
        <v>77816</v>
      </c>
      <c r="D20" s="46">
        <f>D6+D8+D10+D12+D14+D16+D18</f>
        <v>78060</v>
      </c>
      <c r="E20" s="57">
        <f t="shared" si="0"/>
        <v>0.079</v>
      </c>
      <c r="F20" s="28">
        <f t="shared" si="1"/>
        <v>0.003</v>
      </c>
      <c r="G20" s="1" t="str">
        <f t="shared" si="2"/>
        <v>是</v>
      </c>
    </row>
    <row r="21" s="1" customFormat="true" ht="36" hidden="true" customHeight="true" spans="1:7">
      <c r="A21" s="43" t="s">
        <v>3016</v>
      </c>
      <c r="B21" s="14"/>
      <c r="C21" s="14"/>
      <c r="D21" s="44"/>
      <c r="E21" s="56" t="str">
        <f t="shared" si="0"/>
        <v/>
      </c>
      <c r="F21" s="28" t="str">
        <f t="shared" si="1"/>
        <v/>
      </c>
      <c r="G21" s="1" t="str">
        <f t="shared" si="2"/>
        <v>否</v>
      </c>
    </row>
    <row r="22" s="1" customFormat="true" ht="36" customHeight="true" spans="1:7">
      <c r="A22" s="43" t="s">
        <v>3017</v>
      </c>
      <c r="B22" s="51">
        <v>34357</v>
      </c>
      <c r="C22" s="14">
        <v>33995</v>
      </c>
      <c r="D22" s="44">
        <v>33023</v>
      </c>
      <c r="E22" s="56">
        <f t="shared" si="0"/>
        <v>-0.039</v>
      </c>
      <c r="F22" s="28">
        <f t="shared" si="1"/>
        <v>-0.029</v>
      </c>
      <c r="G22" s="1" t="str">
        <f t="shared" si="2"/>
        <v>是</v>
      </c>
    </row>
    <row r="23" s="1" customFormat="true" ht="36" customHeight="true" spans="1:7">
      <c r="A23" s="48" t="s">
        <v>2458</v>
      </c>
      <c r="B23" s="52">
        <f>B19+B21+B22</f>
        <v>107373</v>
      </c>
      <c r="C23" s="52">
        <f>C19+C21+C22</f>
        <v>115040</v>
      </c>
      <c r="D23" s="44">
        <f>D19+D21+D22</f>
        <v>114447</v>
      </c>
      <c r="E23" s="56">
        <f t="shared" si="0"/>
        <v>0.066</v>
      </c>
      <c r="F23" s="28">
        <f t="shared" si="1"/>
        <v>-0.005</v>
      </c>
      <c r="G23" s="1" t="str">
        <f t="shared" si="2"/>
        <v>是</v>
      </c>
    </row>
    <row r="24" s="1" customFormat="true" spans="2:4">
      <c r="B24" s="53"/>
      <c r="C24" s="53"/>
      <c r="D24" s="53"/>
    </row>
    <row r="25" s="1" customFormat="true" spans="2:4">
      <c r="B25" s="53"/>
      <c r="C25" s="53"/>
      <c r="D25" s="53"/>
    </row>
    <row r="26" s="1" customFormat="true" spans="2:4">
      <c r="B26" s="53"/>
      <c r="C26" s="53"/>
      <c r="D26" s="53"/>
    </row>
    <row r="27" s="1" customFormat="true" spans="2:4">
      <c r="B27" s="53"/>
      <c r="C27" s="53"/>
      <c r="D27" s="53"/>
    </row>
  </sheetData>
  <autoFilter ref="A4:G23">
    <filterColumn colId="6">
      <customFilters>
        <customFilter operator="equal" val="是"/>
      </customFilters>
    </filterColumn>
    <extLst/>
  </autoFilter>
  <mergeCells count="5">
    <mergeCell ref="A1:F1"/>
    <mergeCell ref="C3:D3"/>
    <mergeCell ref="E3:F3"/>
    <mergeCell ref="A3:A4"/>
    <mergeCell ref="B3:B4"/>
  </mergeCells>
  <conditionalFormatting sqref="F5:F23">
    <cfRule type="cellIs" dxfId="3" priority="2" stopIfTrue="1" operator="lessThanOrEqual">
      <formula>-1</formula>
    </cfRule>
    <cfRule type="cellIs" dxfId="3" priority="1" stopIfTrue="1" operator="greaterThan">
      <formula>10</formula>
    </cfRule>
  </conditionalFormatting>
  <pageMargins left="0.75" right="0.75" top="1" bottom="1" header="0.5" footer="0.5"/>
  <pageSetup paperSize="9" scale="6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theme="3" tint="0.6"/>
    <pageSetUpPr fitToPage="true"/>
  </sheetPr>
  <dimension ref="A1:G24"/>
  <sheetViews>
    <sheetView view="pageBreakPreview" zoomScaleNormal="100" zoomScaleSheetLayoutView="100" workbookViewId="0">
      <selection activeCell="J5" sqref="J5"/>
    </sheetView>
  </sheetViews>
  <sheetFormatPr defaultColWidth="9" defaultRowHeight="14.25" outlineLevelCol="6"/>
  <cols>
    <col min="1" max="1" width="43.75" style="2" customWidth="true"/>
    <col min="2" max="2" width="16.75" style="2" customWidth="true"/>
    <col min="3" max="3" width="11.375" style="2" customWidth="true"/>
    <col min="4" max="4" width="11.375" style="3" customWidth="true"/>
    <col min="5" max="6" width="15.375" style="2" customWidth="true"/>
    <col min="7" max="7" width="9" style="32" customWidth="true"/>
    <col min="8" max="8" width="12.625" style="2"/>
    <col min="9" max="16384" width="9" style="2"/>
  </cols>
  <sheetData>
    <row r="1" s="1" customFormat="true" ht="45" customHeight="true" spans="1:7">
      <c r="A1" s="33" t="s">
        <v>3018</v>
      </c>
      <c r="B1" s="34"/>
      <c r="C1" s="34"/>
      <c r="D1" s="34"/>
      <c r="E1" s="34"/>
      <c r="F1" s="34"/>
      <c r="G1" s="36"/>
    </row>
    <row r="2" s="1" customFormat="true" ht="20.1" customHeight="true" spans="1:7">
      <c r="A2" s="6" t="s">
        <v>3019</v>
      </c>
      <c r="B2" s="7"/>
      <c r="C2" s="8"/>
      <c r="D2" s="9"/>
      <c r="F2" s="25" t="s">
        <v>3020</v>
      </c>
      <c r="G2" s="36"/>
    </row>
    <row r="3" s="2" customFormat="true" ht="36" customHeight="true" spans="1:7">
      <c r="A3" s="10" t="s">
        <v>13</v>
      </c>
      <c r="B3" s="35" t="s">
        <v>14</v>
      </c>
      <c r="C3" s="35" t="s">
        <v>15</v>
      </c>
      <c r="D3" s="35"/>
      <c r="E3" s="37" t="s">
        <v>74</v>
      </c>
      <c r="F3" s="37"/>
      <c r="G3" s="32"/>
    </row>
    <row r="4" s="2" customFormat="true" ht="36" customHeight="true" spans="1:7">
      <c r="A4" s="10"/>
      <c r="B4" s="35"/>
      <c r="C4" s="35" t="s">
        <v>17</v>
      </c>
      <c r="D4" s="35" t="s">
        <v>75</v>
      </c>
      <c r="E4" s="35" t="s">
        <v>130</v>
      </c>
      <c r="F4" s="35" t="s">
        <v>131</v>
      </c>
      <c r="G4" s="26" t="s">
        <v>16</v>
      </c>
    </row>
    <row r="5" s="2" customFormat="true" ht="36" customHeight="true" spans="1:7">
      <c r="A5" s="12" t="s">
        <v>3021</v>
      </c>
      <c r="B5" s="13">
        <v>-509</v>
      </c>
      <c r="C5" s="14">
        <v>0</v>
      </c>
      <c r="D5" s="14"/>
      <c r="E5" s="27">
        <f t="shared" ref="E5:E20" si="0">IF(B5&gt;0,D5/B5-1,IF(B5&lt;0,-(D5/B5-1),""))</f>
        <v>1</v>
      </c>
      <c r="F5" s="28" t="str">
        <f t="shared" ref="F5:F12" si="1">IF(C5&lt;&gt;0,D5/C5,"")</f>
        <v/>
      </c>
      <c r="G5" s="32" t="str">
        <f t="shared" ref="G5:G20" si="2">IF(A5&lt;&gt;"",IF(SUM(B5:D5)&lt;&gt;0,"是","否"),"是")</f>
        <v>是</v>
      </c>
    </row>
    <row r="6" s="2" customFormat="true" ht="36" customHeight="true" spans="1:7">
      <c r="A6" s="15" t="s">
        <v>3022</v>
      </c>
      <c r="B6" s="16">
        <v>3480</v>
      </c>
      <c r="C6" s="18">
        <v>3480</v>
      </c>
      <c r="D6" s="18">
        <v>3480</v>
      </c>
      <c r="E6" s="29">
        <f t="shared" si="0"/>
        <v>0</v>
      </c>
      <c r="F6" s="29">
        <f t="shared" si="1"/>
        <v>1</v>
      </c>
      <c r="G6" s="32" t="str">
        <f t="shared" si="2"/>
        <v>是</v>
      </c>
    </row>
    <row r="7" s="2" customFormat="true" ht="36" customHeight="true" spans="1:7">
      <c r="A7" s="12" t="s">
        <v>3023</v>
      </c>
      <c r="B7" s="19">
        <v>-624</v>
      </c>
      <c r="C7" s="14">
        <v>622</v>
      </c>
      <c r="D7" s="19">
        <v>-746</v>
      </c>
      <c r="E7" s="27">
        <f t="shared" si="0"/>
        <v>-0.196</v>
      </c>
      <c r="F7" s="27">
        <f t="shared" si="1"/>
        <v>-1.199</v>
      </c>
      <c r="G7" s="32" t="str">
        <f t="shared" si="2"/>
        <v>是</v>
      </c>
    </row>
    <row r="8" s="2" customFormat="true" ht="36" customHeight="true" spans="1:7">
      <c r="A8" s="15" t="s">
        <v>3024</v>
      </c>
      <c r="B8" s="20">
        <v>1295</v>
      </c>
      <c r="C8" s="20">
        <v>1917</v>
      </c>
      <c r="D8" s="20">
        <v>549</v>
      </c>
      <c r="E8" s="29">
        <f t="shared" si="0"/>
        <v>-0.576</v>
      </c>
      <c r="F8" s="29">
        <f t="shared" si="1"/>
        <v>0.286</v>
      </c>
      <c r="G8" s="32" t="str">
        <f t="shared" si="2"/>
        <v>是</v>
      </c>
    </row>
    <row r="9" s="1" customFormat="true" ht="36" customHeight="true" spans="1:7">
      <c r="A9" s="12" t="s">
        <v>3025</v>
      </c>
      <c r="B9" s="13">
        <v>-539</v>
      </c>
      <c r="C9" s="14">
        <v>6</v>
      </c>
      <c r="D9" s="14">
        <v>-115</v>
      </c>
      <c r="E9" s="27">
        <f t="shared" si="0"/>
        <v>0.787</v>
      </c>
      <c r="F9" s="27">
        <f t="shared" si="1"/>
        <v>-19.167</v>
      </c>
      <c r="G9" s="38" t="str">
        <f t="shared" si="2"/>
        <v>是</v>
      </c>
    </row>
    <row r="10" s="2" customFormat="true" ht="36" customHeight="true" spans="1:7">
      <c r="A10" s="15" t="s">
        <v>3026</v>
      </c>
      <c r="B10" s="16">
        <v>495</v>
      </c>
      <c r="C10" s="20">
        <v>501</v>
      </c>
      <c r="D10" s="20">
        <v>380</v>
      </c>
      <c r="E10" s="29">
        <f t="shared" si="0"/>
        <v>-0.232</v>
      </c>
      <c r="F10" s="29">
        <f t="shared" si="1"/>
        <v>0.758</v>
      </c>
      <c r="G10" s="39" t="str">
        <f t="shared" si="2"/>
        <v>是</v>
      </c>
    </row>
    <row r="11" s="2" customFormat="true" ht="36" hidden="true" customHeight="true" spans="1:7">
      <c r="A11" s="12" t="s">
        <v>3027</v>
      </c>
      <c r="B11" s="13"/>
      <c r="C11" s="14"/>
      <c r="D11" s="14"/>
      <c r="E11" s="27" t="str">
        <f t="shared" si="0"/>
        <v/>
      </c>
      <c r="F11" s="27" t="str">
        <f t="shared" si="1"/>
        <v/>
      </c>
      <c r="G11" s="39" t="str">
        <f t="shared" si="2"/>
        <v>否</v>
      </c>
    </row>
    <row r="12" s="2" customFormat="true" ht="36" hidden="true" customHeight="true" spans="1:7">
      <c r="A12" s="15" t="s">
        <v>3028</v>
      </c>
      <c r="B12" s="16"/>
      <c r="C12" s="20"/>
      <c r="D12" s="20"/>
      <c r="E12" s="29" t="str">
        <f t="shared" si="0"/>
        <v/>
      </c>
      <c r="F12" s="29" t="str">
        <f t="shared" si="1"/>
        <v/>
      </c>
      <c r="G12" s="39" t="str">
        <f t="shared" si="2"/>
        <v>否</v>
      </c>
    </row>
    <row r="13" s="1" customFormat="true" ht="36" hidden="true" customHeight="true" spans="1:7">
      <c r="A13" s="12" t="s">
        <v>3029</v>
      </c>
      <c r="B13" s="13">
        <v>0</v>
      </c>
      <c r="C13" s="14"/>
      <c r="D13" s="21"/>
      <c r="E13" s="27" t="str">
        <f t="shared" si="0"/>
        <v/>
      </c>
      <c r="F13" s="27" t="str">
        <f>IF(C13&lt;&gt;0,-(D13/C13),"")</f>
        <v/>
      </c>
      <c r="G13" s="38" t="str">
        <f t="shared" si="2"/>
        <v>否</v>
      </c>
    </row>
    <row r="14" s="1" customFormat="true" ht="36" hidden="true" customHeight="true" spans="1:7">
      <c r="A14" s="15" t="s">
        <v>3030</v>
      </c>
      <c r="B14" s="16"/>
      <c r="C14" s="20"/>
      <c r="D14" s="20"/>
      <c r="E14" s="29" t="str">
        <f t="shared" si="0"/>
        <v/>
      </c>
      <c r="F14" s="29" t="str">
        <f t="shared" ref="F14:F20" si="3">IF(C14&lt;&gt;0,D14/C14,"")</f>
        <v/>
      </c>
      <c r="G14" s="38" t="str">
        <f t="shared" si="2"/>
        <v>否</v>
      </c>
    </row>
    <row r="15" s="1" customFormat="true" ht="36" customHeight="true" spans="1:7">
      <c r="A15" s="12" t="s">
        <v>3031</v>
      </c>
      <c r="B15" s="13">
        <v>5746</v>
      </c>
      <c r="C15" s="14">
        <v>6830</v>
      </c>
      <c r="D15" s="14">
        <v>7885</v>
      </c>
      <c r="E15" s="27">
        <f t="shared" si="0"/>
        <v>0.372</v>
      </c>
      <c r="F15" s="27">
        <f t="shared" si="3"/>
        <v>1.154</v>
      </c>
      <c r="G15" s="38" t="str">
        <f t="shared" si="2"/>
        <v>是</v>
      </c>
    </row>
    <row r="16" s="1" customFormat="true" ht="36" customHeight="true" spans="1:7">
      <c r="A16" s="15" t="s">
        <v>3032</v>
      </c>
      <c r="B16" s="16">
        <v>34117</v>
      </c>
      <c r="C16" s="20">
        <v>40739</v>
      </c>
      <c r="D16" s="20">
        <v>42002</v>
      </c>
      <c r="E16" s="29">
        <f t="shared" si="0"/>
        <v>0.231</v>
      </c>
      <c r="F16" s="29">
        <f t="shared" si="3"/>
        <v>1.031</v>
      </c>
      <c r="G16" s="38" t="str">
        <f t="shared" si="2"/>
        <v>是</v>
      </c>
    </row>
    <row r="17" s="1" customFormat="true" ht="36" customHeight="true" spans="1:7">
      <c r="A17" s="12" t="s">
        <v>3033</v>
      </c>
      <c r="B17" s="21">
        <v>-25</v>
      </c>
      <c r="C17" s="14"/>
      <c r="D17" s="21"/>
      <c r="E17" s="27">
        <f t="shared" si="0"/>
        <v>1</v>
      </c>
      <c r="F17" s="27" t="str">
        <f t="shared" si="3"/>
        <v/>
      </c>
      <c r="G17" s="38" t="str">
        <f t="shared" si="2"/>
        <v>是</v>
      </c>
    </row>
    <row r="18" s="2" customFormat="true" ht="36" customHeight="true" spans="1:7">
      <c r="A18" s="15" t="s">
        <v>3034</v>
      </c>
      <c r="B18" s="20">
        <v>134</v>
      </c>
      <c r="C18" s="20">
        <v>134</v>
      </c>
      <c r="D18" s="20">
        <v>134</v>
      </c>
      <c r="E18" s="29">
        <f t="shared" si="0"/>
        <v>0</v>
      </c>
      <c r="F18" s="29">
        <f t="shared" si="3"/>
        <v>1</v>
      </c>
      <c r="G18" s="39" t="str">
        <f t="shared" si="2"/>
        <v>是</v>
      </c>
    </row>
    <row r="19" s="2" customFormat="true" ht="36" customHeight="true" spans="1:7">
      <c r="A19" s="12" t="s">
        <v>3035</v>
      </c>
      <c r="B19" s="22">
        <f>B5+B7+B9+B11+B13+B15+B17</f>
        <v>4049</v>
      </c>
      <c r="C19" s="22">
        <f>C5+C7+C9+C11+C13+C15+C17</f>
        <v>7458</v>
      </c>
      <c r="D19" s="14">
        <f>D5+D7+D9+D11+D13+D15+D17</f>
        <v>7024</v>
      </c>
      <c r="E19" s="27">
        <f t="shared" si="0"/>
        <v>0.735</v>
      </c>
      <c r="F19" s="27">
        <f t="shared" si="3"/>
        <v>0.942</v>
      </c>
      <c r="G19" s="39" t="str">
        <f t="shared" si="2"/>
        <v>是</v>
      </c>
    </row>
    <row r="20" s="2" customFormat="true" ht="36" customHeight="true" spans="1:7">
      <c r="A20" s="12" t="s">
        <v>3036</v>
      </c>
      <c r="B20" s="22">
        <f>B6+B8+B10+B12+B14+B16+B18</f>
        <v>39521</v>
      </c>
      <c r="C20" s="22">
        <f>C6+C8+C10+C12+C14+C16+C18</f>
        <v>46771</v>
      </c>
      <c r="D20" s="14">
        <f>D6+D8+D10+D12+D14+D16+D18</f>
        <v>46545</v>
      </c>
      <c r="E20" s="27">
        <f t="shared" si="0"/>
        <v>0.178</v>
      </c>
      <c r="F20" s="27">
        <f t="shared" si="3"/>
        <v>0.995</v>
      </c>
      <c r="G20" s="39" t="str">
        <f t="shared" si="2"/>
        <v>是</v>
      </c>
    </row>
    <row r="21" s="2" customFormat="true" spans="2:7">
      <c r="B21" s="23"/>
      <c r="C21" s="23"/>
      <c r="D21" s="24"/>
      <c r="G21" s="32"/>
    </row>
    <row r="22" s="2" customFormat="true" spans="2:7">
      <c r="B22" s="23"/>
      <c r="C22" s="23"/>
      <c r="D22" s="24"/>
      <c r="G22" s="32"/>
    </row>
    <row r="23" s="2" customFormat="true" spans="2:7">
      <c r="B23" s="23"/>
      <c r="C23" s="23"/>
      <c r="D23" s="24"/>
      <c r="G23" s="32"/>
    </row>
    <row r="24" s="2" customFormat="true" spans="2:7">
      <c r="B24" s="23"/>
      <c r="C24" s="23"/>
      <c r="D24" s="24"/>
      <c r="G24" s="32"/>
    </row>
  </sheetData>
  <autoFilter ref="A4:G20">
    <filterColumn colId="6">
      <customFilters>
        <customFilter operator="equal" val="是"/>
      </customFilters>
    </filterColumn>
    <extLst/>
  </autoFilter>
  <mergeCells count="5">
    <mergeCell ref="A1:F1"/>
    <mergeCell ref="C3:D3"/>
    <mergeCell ref="E3:F3"/>
    <mergeCell ref="A3:A4"/>
    <mergeCell ref="B3:B4"/>
  </mergeCells>
  <conditionalFormatting sqref="F5">
    <cfRule type="cellIs" dxfId="3" priority="2" stopIfTrue="1" operator="lessThanOrEqual">
      <formula>-1</formula>
    </cfRule>
    <cfRule type="cellIs" dxfId="3" priority="1" stopIfTrue="1" operator="greaterThan">
      <formula>10</formula>
    </cfRule>
  </conditionalFormatting>
  <pageMargins left="0.75" right="0.75" top="1" bottom="1" header="0.5" footer="0.5"/>
  <pageSetup paperSize="9" scale="7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4"/>
  <sheetViews>
    <sheetView showGridLines="0" showZeros="0" view="pageBreakPreview" zoomScaleNormal="100" zoomScaleSheetLayoutView="100" workbookViewId="0">
      <pane ySplit="4" topLeftCell="A5" activePane="bottomLeft" state="frozen"/>
      <selection/>
      <selection pane="bottomLeft" activeCell="A7" sqref="A7"/>
    </sheetView>
  </sheetViews>
  <sheetFormatPr defaultColWidth="9" defaultRowHeight="14.25" outlineLevelCol="6"/>
  <cols>
    <col min="1" max="1" width="43.75" style="2" customWidth="true"/>
    <col min="2" max="2" width="16.75" style="2" customWidth="true"/>
    <col min="3" max="3" width="11.375" style="2" customWidth="true"/>
    <col min="4" max="4" width="11.375" style="3" customWidth="true"/>
    <col min="5" max="6" width="15.375" style="2" customWidth="true"/>
    <col min="7" max="7" width="9" style="2" customWidth="true"/>
    <col min="8" max="8" width="12.625" style="2"/>
    <col min="9" max="16384" width="9" style="2"/>
  </cols>
  <sheetData>
    <row r="1" s="1" customFormat="true" ht="45" customHeight="true" spans="1:6">
      <c r="A1" s="4" t="str">
        <f>YEAR(封面!$B$7)-1&amp;"年通海县社会保险基金结余执行情况表"</f>
        <v>2021年通海县社会保险基金结余执行情况表</v>
      </c>
      <c r="B1" s="5"/>
      <c r="C1" s="5"/>
      <c r="D1" s="5"/>
      <c r="E1" s="5"/>
      <c r="F1" s="5"/>
    </row>
    <row r="2" s="1" customFormat="true" ht="20.1" customHeight="true" spans="1:6">
      <c r="A2" s="6" t="s">
        <v>2960</v>
      </c>
      <c r="B2" s="7"/>
      <c r="C2" s="8"/>
      <c r="D2" s="9"/>
      <c r="F2" s="25" t="s">
        <v>3020</v>
      </c>
    </row>
    <row r="3" ht="36" customHeight="true" spans="1:6">
      <c r="A3" s="10" t="s">
        <v>13</v>
      </c>
      <c r="B3" s="11" t="str">
        <f>YEAR(封面!$B$7)-2&amp;"年决算数"</f>
        <v>2020年决算数</v>
      </c>
      <c r="C3" s="11" t="str">
        <f>YEAR(封面!$B$7)-1&amp;"年"</f>
        <v>2021年</v>
      </c>
      <c r="D3" s="11"/>
      <c r="E3" s="10" t="s">
        <v>74</v>
      </c>
      <c r="F3" s="10"/>
    </row>
    <row r="4" ht="36" customHeight="true" spans="1:7">
      <c r="A4" s="10"/>
      <c r="B4" s="11"/>
      <c r="C4" s="11" t="s">
        <v>17</v>
      </c>
      <c r="D4" s="11" t="s">
        <v>3037</v>
      </c>
      <c r="E4" s="11" t="str">
        <f>"比"&amp;YEAR(封面!$B$7)-2&amp;"年决算数增长%"</f>
        <v>比2020年决算数增长%</v>
      </c>
      <c r="F4" s="11" t="str">
        <f>"完成"&amp;YEAR(封面!$B$7)-1&amp;"年预算数的%"</f>
        <v>完成2021年预算数的%</v>
      </c>
      <c r="G4" s="26" t="s">
        <v>16</v>
      </c>
    </row>
    <row r="5" ht="36" customHeight="true" spans="1:7">
      <c r="A5" s="12" t="s">
        <v>3021</v>
      </c>
      <c r="B5" s="13">
        <v>-7089</v>
      </c>
      <c r="C5" s="14"/>
      <c r="D5" s="14">
        <v>-509</v>
      </c>
      <c r="E5" s="27">
        <f t="shared" ref="E5:E20" si="0">IF(B5&gt;0,D5/B5-1,IF(B5&lt;0,-(D5/B5-1),""))</f>
        <v>0.928</v>
      </c>
      <c r="F5" s="28" t="str">
        <f t="shared" ref="F5:F20" si="1">IF(C5&lt;&gt;0,D5/C5,"")</f>
        <v/>
      </c>
      <c r="G5" s="2" t="str">
        <f t="shared" ref="G5:G20" si="2">IF(A5&lt;&gt;"",IF(SUM(B5:D5)&lt;&gt;0,"是","否"),"是")</f>
        <v>是</v>
      </c>
    </row>
    <row r="6" ht="36" customHeight="true" spans="1:7">
      <c r="A6" s="15" t="s">
        <v>3022</v>
      </c>
      <c r="B6" s="16">
        <v>3989</v>
      </c>
      <c r="C6" s="17">
        <v>3989</v>
      </c>
      <c r="D6" s="18">
        <v>3480</v>
      </c>
      <c r="E6" s="29">
        <f t="shared" si="0"/>
        <v>-0.128</v>
      </c>
      <c r="F6" s="29">
        <f t="shared" si="1"/>
        <v>0.872</v>
      </c>
      <c r="G6" s="2" t="str">
        <f t="shared" si="2"/>
        <v>是</v>
      </c>
    </row>
    <row r="7" ht="36" customHeight="true" spans="1:7">
      <c r="A7" s="12" t="s">
        <v>3023</v>
      </c>
      <c r="B7" s="13">
        <v>-353</v>
      </c>
      <c r="C7" s="14">
        <v>1</v>
      </c>
      <c r="D7" s="19">
        <v>-624</v>
      </c>
      <c r="E7" s="27">
        <f t="shared" si="0"/>
        <v>-0.768</v>
      </c>
      <c r="F7" s="27">
        <f t="shared" si="1"/>
        <v>-624</v>
      </c>
      <c r="G7" s="2" t="str">
        <f t="shared" si="2"/>
        <v>是</v>
      </c>
    </row>
    <row r="8" ht="36" customHeight="true" spans="1:7">
      <c r="A8" s="15" t="s">
        <v>3024</v>
      </c>
      <c r="B8" s="16">
        <v>1919</v>
      </c>
      <c r="C8" s="20">
        <v>2426</v>
      </c>
      <c r="D8" s="20">
        <v>1295</v>
      </c>
      <c r="E8" s="29">
        <f t="shared" si="0"/>
        <v>-0.325</v>
      </c>
      <c r="F8" s="29">
        <f t="shared" si="1"/>
        <v>0.534</v>
      </c>
      <c r="G8" s="2" t="str">
        <f t="shared" si="2"/>
        <v>是</v>
      </c>
    </row>
    <row r="9" s="1" customFormat="true" ht="36" customHeight="true" spans="1:7">
      <c r="A9" s="12" t="s">
        <v>3025</v>
      </c>
      <c r="B9" s="13">
        <v>842</v>
      </c>
      <c r="C9" s="14"/>
      <c r="D9" s="14">
        <v>-539</v>
      </c>
      <c r="E9" s="27">
        <f t="shared" si="0"/>
        <v>-1.64</v>
      </c>
      <c r="F9" s="27" t="str">
        <f t="shared" si="1"/>
        <v/>
      </c>
      <c r="G9" s="30" t="str">
        <f t="shared" si="2"/>
        <v>是</v>
      </c>
    </row>
    <row r="10" ht="36" customHeight="true" spans="1:7">
      <c r="A10" s="15" t="s">
        <v>3026</v>
      </c>
      <c r="B10" s="16">
        <v>1034</v>
      </c>
      <c r="C10" s="20">
        <v>483</v>
      </c>
      <c r="D10" s="20">
        <v>495</v>
      </c>
      <c r="E10" s="29">
        <f t="shared" si="0"/>
        <v>-0.521</v>
      </c>
      <c r="F10" s="29">
        <f t="shared" si="1"/>
        <v>1.025</v>
      </c>
      <c r="G10" s="31" t="str">
        <f t="shared" si="2"/>
        <v>是</v>
      </c>
    </row>
    <row r="11" ht="36" customHeight="true" spans="1:7">
      <c r="A11" s="12" t="s">
        <v>3027</v>
      </c>
      <c r="B11" s="13"/>
      <c r="C11" s="14"/>
      <c r="D11" s="14"/>
      <c r="E11" s="27" t="str">
        <f t="shared" si="0"/>
        <v/>
      </c>
      <c r="F11" s="27" t="str">
        <f t="shared" si="1"/>
        <v/>
      </c>
      <c r="G11" s="31" t="str">
        <f t="shared" si="2"/>
        <v>否</v>
      </c>
    </row>
    <row r="12" ht="36" customHeight="true" spans="1:7">
      <c r="A12" s="15" t="s">
        <v>3028</v>
      </c>
      <c r="B12" s="16"/>
      <c r="C12" s="20"/>
      <c r="D12" s="20"/>
      <c r="E12" s="29" t="str">
        <f t="shared" si="0"/>
        <v/>
      </c>
      <c r="F12" s="29" t="str">
        <f t="shared" si="1"/>
        <v/>
      </c>
      <c r="G12" s="31" t="str">
        <f t="shared" si="2"/>
        <v>否</v>
      </c>
    </row>
    <row r="13" s="1" customFormat="true" ht="36" customHeight="true" spans="1:7">
      <c r="A13" s="12" t="s">
        <v>3029</v>
      </c>
      <c r="B13" s="13">
        <v>-274</v>
      </c>
      <c r="C13" s="14"/>
      <c r="D13" s="21"/>
      <c r="E13" s="27">
        <f t="shared" si="0"/>
        <v>1</v>
      </c>
      <c r="F13" s="27" t="str">
        <f>IF(C13&lt;&gt;0,-(D13/C13),"")</f>
        <v/>
      </c>
      <c r="G13" s="30" t="str">
        <f t="shared" si="2"/>
        <v>是</v>
      </c>
    </row>
    <row r="14" s="1" customFormat="true" ht="36" customHeight="true" spans="1:7">
      <c r="A14" s="15" t="s">
        <v>3030</v>
      </c>
      <c r="B14" s="16"/>
      <c r="C14" s="20"/>
      <c r="D14" s="20"/>
      <c r="E14" s="29" t="str">
        <f t="shared" si="0"/>
        <v/>
      </c>
      <c r="F14" s="29" t="str">
        <f t="shared" si="1"/>
        <v/>
      </c>
      <c r="G14" s="30" t="str">
        <f t="shared" si="2"/>
        <v>否</v>
      </c>
    </row>
    <row r="15" s="1" customFormat="true" ht="36" customHeight="true" spans="1:7">
      <c r="A15" s="12" t="s">
        <v>3031</v>
      </c>
      <c r="B15" s="13">
        <v>3485</v>
      </c>
      <c r="C15" s="14">
        <v>3432</v>
      </c>
      <c r="D15" s="14">
        <v>5538</v>
      </c>
      <c r="E15" s="27">
        <f t="shared" si="0"/>
        <v>0.589</v>
      </c>
      <c r="F15" s="27">
        <f t="shared" si="1"/>
        <v>1.614</v>
      </c>
      <c r="G15" s="30" t="str">
        <f t="shared" si="2"/>
        <v>是</v>
      </c>
    </row>
    <row r="16" s="1" customFormat="true" ht="36" customHeight="true" spans="1:7">
      <c r="A16" s="15" t="s">
        <v>3032</v>
      </c>
      <c r="B16" s="16">
        <v>28371</v>
      </c>
      <c r="C16" s="20">
        <v>31407</v>
      </c>
      <c r="D16" s="20">
        <v>33909</v>
      </c>
      <c r="E16" s="29">
        <f t="shared" si="0"/>
        <v>0.195</v>
      </c>
      <c r="F16" s="29">
        <f t="shared" si="1"/>
        <v>1.08</v>
      </c>
      <c r="G16" s="30" t="str">
        <f t="shared" si="2"/>
        <v>是</v>
      </c>
    </row>
    <row r="17" s="1" customFormat="true" ht="36" customHeight="true" spans="1:7">
      <c r="A17" s="12" t="s">
        <v>3033</v>
      </c>
      <c r="B17" s="13">
        <v>159</v>
      </c>
      <c r="C17" s="14"/>
      <c r="D17" s="21">
        <v>-25</v>
      </c>
      <c r="E17" s="27">
        <f t="shared" si="0"/>
        <v>-1.157</v>
      </c>
      <c r="F17" s="27" t="str">
        <f t="shared" si="1"/>
        <v/>
      </c>
      <c r="G17" s="30" t="str">
        <f t="shared" si="2"/>
        <v>是</v>
      </c>
    </row>
    <row r="18" ht="36" customHeight="true" spans="1:7">
      <c r="A18" s="15" t="s">
        <v>3034</v>
      </c>
      <c r="B18" s="16">
        <v>159</v>
      </c>
      <c r="C18" s="20"/>
      <c r="D18" s="20">
        <v>134</v>
      </c>
      <c r="E18" s="29">
        <f t="shared" si="0"/>
        <v>-0.157</v>
      </c>
      <c r="F18" s="29" t="str">
        <f t="shared" si="1"/>
        <v/>
      </c>
      <c r="G18" s="31" t="str">
        <f t="shared" si="2"/>
        <v>是</v>
      </c>
    </row>
    <row r="19" ht="36" customHeight="true" spans="1:7">
      <c r="A19" s="12" t="s">
        <v>3035</v>
      </c>
      <c r="B19" s="22">
        <f t="shared" ref="B19:D20" si="3">B5+B7+B9+B11+B13+B15+B17</f>
        <v>-3230</v>
      </c>
      <c r="C19" s="22">
        <f t="shared" si="3"/>
        <v>3433</v>
      </c>
      <c r="D19" s="14">
        <f t="shared" si="3"/>
        <v>3841</v>
      </c>
      <c r="E19" s="27">
        <f t="shared" si="0"/>
        <v>2.189</v>
      </c>
      <c r="F19" s="27">
        <f t="shared" si="1"/>
        <v>1.119</v>
      </c>
      <c r="G19" s="31" t="str">
        <f t="shared" si="2"/>
        <v>是</v>
      </c>
    </row>
    <row r="20" ht="36" customHeight="true" spans="1:7">
      <c r="A20" s="12" t="s">
        <v>3036</v>
      </c>
      <c r="B20" s="22">
        <f t="shared" si="3"/>
        <v>35472</v>
      </c>
      <c r="C20" s="22">
        <f t="shared" si="3"/>
        <v>38305</v>
      </c>
      <c r="D20" s="14">
        <f t="shared" si="3"/>
        <v>39313</v>
      </c>
      <c r="E20" s="27">
        <f t="shared" si="0"/>
        <v>0.108</v>
      </c>
      <c r="F20" s="27">
        <f t="shared" si="1"/>
        <v>1.026</v>
      </c>
      <c r="G20" s="31" t="str">
        <f t="shared" si="2"/>
        <v>是</v>
      </c>
    </row>
    <row r="21" spans="2:4">
      <c r="B21" s="23"/>
      <c r="C21" s="23"/>
      <c r="D21" s="24"/>
    </row>
    <row r="22" spans="2:4">
      <c r="B22" s="23"/>
      <c r="C22" s="23"/>
      <c r="D22" s="24"/>
    </row>
    <row r="23" spans="2:4">
      <c r="B23" s="23"/>
      <c r="C23" s="23"/>
      <c r="D23" s="24"/>
    </row>
    <row r="24" spans="2:4">
      <c r="B24" s="23"/>
      <c r="C24" s="23"/>
      <c r="D24" s="24"/>
    </row>
  </sheetData>
  <autoFilter ref="A4:G20">
    <extLst/>
  </autoFilter>
  <mergeCells count="5">
    <mergeCell ref="A1:F1"/>
    <mergeCell ref="C3:D3"/>
    <mergeCell ref="E3:F3"/>
    <mergeCell ref="A3:A4"/>
    <mergeCell ref="B3:B4"/>
  </mergeCells>
  <conditionalFormatting sqref="F5">
    <cfRule type="cellIs" dxfId="3" priority="1" stopIfTrue="1" operator="greaterThan">
      <formula>10</formula>
    </cfRule>
    <cfRule type="cellIs" dxfId="3" priority="2" stopIfTrue="1" operator="lessThanOrEqual">
      <formula>-1</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16</vt:i4>
      </vt:variant>
    </vt:vector>
  </HeadingPairs>
  <TitlesOfParts>
    <vt:vector size="16" baseType="lpstr">
      <vt:lpstr>封面</vt:lpstr>
      <vt:lpstr>目录</vt:lpstr>
      <vt:lpstr>01收支简表</vt:lpstr>
      <vt:lpstr>表2</vt:lpstr>
      <vt:lpstr>表3</vt:lpstr>
      <vt:lpstr>表4</vt:lpstr>
      <vt:lpstr>表5</vt:lpstr>
      <vt:lpstr>表6</vt:lpstr>
      <vt:lpstr>表7</vt:lpstr>
      <vt:lpstr>表8</vt:lpstr>
      <vt:lpstr>表9</vt:lpstr>
      <vt:lpstr>表10</vt:lpstr>
      <vt:lpstr>表11</vt:lpstr>
      <vt:lpstr>表12</vt:lpstr>
      <vt:lpstr>表13</vt: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鑫鑫</cp:lastModifiedBy>
  <dcterms:created xsi:type="dcterms:W3CDTF">2006-09-17T00:00:00Z</dcterms:created>
  <cp:lastPrinted>2022-01-03T02:15:00Z</cp:lastPrinted>
  <dcterms:modified xsi:type="dcterms:W3CDTF">2022-11-01T17:23:09Z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AD1A97ABA2E346E5B028437E437F73FB</vt:lpwstr>
  </property>
  <property fmtid="{D5CDD505-2E9C-101B-9397-08002B2CF9AE}" pid="4" name="KSOReadingLayout">
    <vt:bool>true</vt:bool>
  </property>
</Properties>
</file>